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ilva\Desktop\"/>
    </mc:Choice>
  </mc:AlternateContent>
  <bookViews>
    <workbookView xWindow="0" yWindow="0" windowWidth="20460" windowHeight="7365"/>
  </bookViews>
  <sheets>
    <sheet name="CARACTERIZACAO" sheetId="2" r:id="rId1"/>
    <sheet name="Referências" sheetId="7" state="hidden" r:id="rId2"/>
    <sheet name="Anexo 1 - Nova Vers Calc +CO3SO" sheetId="8" r:id="rId3"/>
    <sheet name="Auxiliar" sheetId="9" state="hidden" r:id="rId4"/>
    <sheet name="legenda" sheetId="5" state="hidden" r:id="rId5"/>
  </sheets>
  <definedNames>
    <definedName name="Agro_atividades">Referências!$D$58:$D$68</definedName>
    <definedName name="Agro_linhasaccao">Referências!$C$58:$C$62</definedName>
    <definedName name="anscount" hidden="1">1</definedName>
    <definedName name="_xlnm.Print_Area" localSheetId="2">'Anexo 1 - Nova Vers Calc +CO3SO'!$A$1:$M$54</definedName>
    <definedName name="Dimensao">Referências!$D$2:$D$5</definedName>
    <definedName name="ER_atividades">Referências!$D$77:$D$82</definedName>
    <definedName name="ER_linhasaccao">Referências!$C$77:$C$79</definedName>
    <definedName name="Forma_juridica">Referências!$B$2:$B$11</definedName>
    <definedName name="genero">Referências!$B$19:$B$20</definedName>
    <definedName name="Mar_atividades">Referências!$D$46:$D$57</definedName>
    <definedName name="Mar_linhasaccao">Referências!$C$46:$C$49</definedName>
    <definedName name="MODALIDADE">Auxiliar!$A$4:$A$7</definedName>
    <definedName name="Opcao">Referências!$B$13:$B$15</definedName>
    <definedName name="Qualific">Referências!$B$23:$B$31</definedName>
    <definedName name="Saude_atividades">Referências!$D$83:$D$88</definedName>
    <definedName name="Saude_linhasaccao">Referências!$C$83:$C$86</definedName>
    <definedName name="TIC_atividades">Referências!$D$69:$D$76</definedName>
    <definedName name="TIC_linhasaccao">Referências!$C$69:$C$73</definedName>
    <definedName name="Turismo_atividades">Referências!$D$34:$D$45</definedName>
    <definedName name="Turismo_linhasaccao">Referências!$C$34:$C$38</definedName>
  </definedNames>
  <calcPr calcId="162913"/>
</workbook>
</file>

<file path=xl/calcChain.xml><?xml version="1.0" encoding="utf-8"?>
<calcChain xmlns="http://schemas.openxmlformats.org/spreadsheetml/2006/main">
  <c r="H22" i="8" l="1"/>
  <c r="J166" i="2"/>
  <c r="C25" i="8" l="1"/>
  <c r="C26" i="8"/>
  <c r="C27" i="8"/>
  <c r="C28" i="8"/>
  <c r="C29" i="8"/>
  <c r="C30" i="8"/>
  <c r="C31" i="8"/>
  <c r="C32" i="8"/>
  <c r="C33" i="8"/>
  <c r="C34" i="8"/>
  <c r="C35" i="8"/>
  <c r="C36" i="8"/>
  <c r="C23" i="8"/>
  <c r="C24" i="8"/>
  <c r="C22" i="8"/>
  <c r="F8" i="8"/>
  <c r="F14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22" i="8"/>
  <c r="P142" i="2" l="1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22" i="8"/>
  <c r="S141" i="2" l="1"/>
  <c r="S142" i="2"/>
  <c r="B23" i="8" s="1"/>
  <c r="S143" i="2"/>
  <c r="B24" i="8" s="1"/>
  <c r="S144" i="2"/>
  <c r="B25" i="8" s="1"/>
  <c r="S145" i="2"/>
  <c r="B26" i="8" s="1"/>
  <c r="S146" i="2"/>
  <c r="B27" i="8" s="1"/>
  <c r="S147" i="2"/>
  <c r="B28" i="8" s="1"/>
  <c r="S148" i="2"/>
  <c r="B29" i="8" s="1"/>
  <c r="B22" i="8"/>
  <c r="X37" i="8" l="1"/>
  <c r="S150" i="2"/>
  <c r="B31" i="8" s="1"/>
  <c r="F31" i="8" s="1"/>
  <c r="S151" i="2"/>
  <c r="B32" i="8" s="1"/>
  <c r="X32" i="8" s="1"/>
  <c r="S152" i="2"/>
  <c r="B33" i="8" s="1"/>
  <c r="F33" i="8" s="1"/>
  <c r="S153" i="2"/>
  <c r="B34" i="8" s="1"/>
  <c r="X34" i="8" s="1"/>
  <c r="S154" i="2"/>
  <c r="B35" i="8" s="1"/>
  <c r="F35" i="8" s="1"/>
  <c r="S155" i="2"/>
  <c r="B36" i="8" s="1"/>
  <c r="X36" i="8" s="1"/>
  <c r="S149" i="2"/>
  <c r="B30" i="8" s="1"/>
  <c r="X30" i="8" s="1"/>
  <c r="F36" i="8" l="1"/>
  <c r="F34" i="8"/>
  <c r="F32" i="8"/>
  <c r="X35" i="8"/>
  <c r="X33" i="8"/>
  <c r="X31" i="8"/>
  <c r="F30" i="8"/>
  <c r="J35" i="8"/>
  <c r="X23" i="8"/>
  <c r="X24" i="8"/>
  <c r="X25" i="8"/>
  <c r="X26" i="8"/>
  <c r="X27" i="8"/>
  <c r="X28" i="8"/>
  <c r="X29" i="8"/>
  <c r="X22" i="8"/>
  <c r="J39" i="8" l="1"/>
  <c r="J36" i="8"/>
  <c r="J34" i="8"/>
  <c r="J33" i="8"/>
  <c r="J32" i="8"/>
  <c r="J31" i="8"/>
  <c r="P30" i="8"/>
  <c r="J30" i="8"/>
  <c r="J29" i="8"/>
  <c r="J28" i="8"/>
  <c r="J27" i="8"/>
  <c r="J26" i="8"/>
  <c r="J25" i="8"/>
  <c r="J24" i="8"/>
  <c r="J23" i="8"/>
  <c r="J22" i="8"/>
  <c r="A22" i="8"/>
  <c r="A23" i="8" s="1"/>
  <c r="G4" i="8"/>
  <c r="F28" i="8" l="1"/>
  <c r="F26" i="8"/>
  <c r="F24" i="8"/>
  <c r="F22" i="8"/>
  <c r="F29" i="8"/>
  <c r="F27" i="8"/>
  <c r="F25" i="8"/>
  <c r="F23" i="8"/>
  <c r="G22" i="8"/>
  <c r="G30" i="8"/>
  <c r="G27" i="8"/>
  <c r="G25" i="8"/>
  <c r="G24" i="8"/>
  <c r="G35" i="8"/>
  <c r="A24" i="8"/>
  <c r="G26" i="8"/>
  <c r="G28" i="8"/>
  <c r="G29" i="8"/>
  <c r="G36" i="8"/>
  <c r="G34" i="8"/>
  <c r="G33" i="8"/>
  <c r="G32" i="8"/>
  <c r="G31" i="8"/>
  <c r="G23" i="8"/>
  <c r="A25" i="8" l="1"/>
  <c r="H23" i="8"/>
  <c r="K23" i="8" s="1"/>
  <c r="K22" i="8"/>
  <c r="H24" i="8"/>
  <c r="K24" i="8" s="1"/>
  <c r="H25" i="8" l="1"/>
  <c r="A26" i="8"/>
  <c r="L24" i="8"/>
  <c r="M24" i="8" s="1"/>
  <c r="L22" i="8"/>
  <c r="L23" i="8"/>
  <c r="M23" i="8" s="1"/>
  <c r="K25" i="8" l="1"/>
  <c r="L25" i="8" s="1"/>
  <c r="M25" i="8" s="1"/>
  <c r="H26" i="8"/>
  <c r="K26" i="8" s="1"/>
  <c r="A27" i="8"/>
  <c r="M22" i="8"/>
  <c r="L26" i="8" l="1"/>
  <c r="M26" i="8" s="1"/>
  <c r="H27" i="8"/>
  <c r="K27" i="8" s="1"/>
  <c r="A28" i="8"/>
  <c r="L27" i="8" l="1"/>
  <c r="H28" i="8"/>
  <c r="A29" i="8"/>
  <c r="K28" i="8" l="1"/>
  <c r="L28" i="8" s="1"/>
  <c r="M28" i="8" s="1"/>
  <c r="M27" i="8"/>
  <c r="H29" i="8"/>
  <c r="K29" i="8" s="1"/>
  <c r="A30" i="8"/>
  <c r="M29" i="8" l="1"/>
  <c r="L29" i="8"/>
  <c r="H30" i="8"/>
  <c r="K30" i="8" s="1"/>
  <c r="A31" i="8"/>
  <c r="H31" i="8" l="1"/>
  <c r="K31" i="8" s="1"/>
  <c r="A32" i="8"/>
  <c r="M30" i="8"/>
  <c r="L30" i="8"/>
  <c r="L31" i="8" l="1"/>
  <c r="M31" i="8"/>
  <c r="H32" i="8"/>
  <c r="K32" i="8" s="1"/>
  <c r="A33" i="8"/>
  <c r="H33" i="8" l="1"/>
  <c r="K33" i="8" s="1"/>
  <c r="A34" i="8"/>
  <c r="L32" i="8"/>
  <c r="M32" i="8"/>
  <c r="L33" i="8" l="1"/>
  <c r="M33" i="8"/>
  <c r="H34" i="8"/>
  <c r="K34" i="8" s="1"/>
  <c r="A35" i="8"/>
  <c r="H35" i="8" l="1"/>
  <c r="A36" i="8"/>
  <c r="H36" i="8" s="1"/>
  <c r="L34" i="8"/>
  <c r="M34" i="8"/>
  <c r="K35" i="8" l="1"/>
  <c r="L35" i="8" s="1"/>
  <c r="K36" i="8"/>
  <c r="L36" i="8" s="1"/>
  <c r="M36" i="8" l="1"/>
  <c r="M35" i="8"/>
  <c r="K37" i="8"/>
  <c r="J41" i="8"/>
  <c r="J43" i="8" s="1"/>
  <c r="L37" i="8"/>
  <c r="J50" i="8" s="1"/>
  <c r="M37" i="8" l="1"/>
  <c r="J45" i="8" s="1"/>
  <c r="J52" i="8" s="1"/>
  <c r="J54" i="8"/>
  <c r="J47" i="8" l="1"/>
</calcChain>
</file>

<file path=xl/sharedStrings.xml><?xml version="1.0" encoding="utf-8"?>
<sst xmlns="http://schemas.openxmlformats.org/spreadsheetml/2006/main" count="443" uniqueCount="345">
  <si>
    <t>Dimensão empresa</t>
  </si>
  <si>
    <t>Micro-empresa</t>
  </si>
  <si>
    <t>Pequena empresa</t>
  </si>
  <si>
    <t>Equipamento Básico</t>
  </si>
  <si>
    <t xml:space="preserve">Estudos, Pareceres, Projetos e Consultoria </t>
  </si>
  <si>
    <t>Construções diversas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</si>
  <si>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</si>
  <si>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</si>
  <si>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</si>
  <si>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</si>
  <si>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</si>
  <si>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</si>
  <si>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</si>
  <si>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</si>
  <si>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</si>
  <si>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</si>
  <si>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</si>
  <si>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</si>
  <si>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</si>
  <si>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</si>
  <si>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</si>
  <si>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</si>
  <si>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</si>
  <si>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</si>
  <si>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</si>
  <si>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</si>
  <si>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</si>
  <si>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</si>
  <si>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</si>
  <si>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</si>
  <si>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</si>
  <si>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</si>
  <si>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</si>
  <si>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</si>
  <si>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</si>
  <si>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</si>
  <si>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</si>
  <si>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</si>
  <si>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</si>
  <si>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</si>
  <si>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</si>
  <si>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</si>
  <si>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</si>
  <si>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</si>
  <si>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</si>
  <si>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</si>
  <si>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</si>
  <si>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</si>
  <si>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</si>
  <si>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</si>
  <si>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</si>
  <si>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</si>
  <si>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</si>
  <si>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</si>
  <si>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</si>
  <si>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</si>
  <si>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</si>
  <si>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Turismo</t>
  </si>
  <si>
    <t>Linhas de ação</t>
  </si>
  <si>
    <t>Fomentar a I&amp;D no domínio do Turismo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</si>
  <si>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</si>
  <si>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</si>
  <si>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</si>
  <si>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</si>
  <si>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</si>
  <si>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</si>
  <si>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</si>
  <si>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</si>
  <si>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</si>
  <si>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</si>
  <si>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</si>
  <si>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</si>
  <si>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</si>
  <si>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</si>
  <si>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</si>
  <si>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</si>
  <si>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</si>
  <si>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</si>
  <si>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</si>
  <si>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</si>
  <si>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</si>
  <si>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</si>
  <si>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</si>
  <si>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</si>
  <si>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</si>
  <si>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</si>
  <si>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</si>
  <si>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</si>
  <si>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</si>
  <si>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</si>
  <si>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</si>
  <si>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</si>
  <si>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</si>
  <si>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</si>
  <si>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</si>
  <si>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</si>
  <si>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</si>
  <si>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</si>
  <si>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</si>
  <si>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</si>
  <si>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</si>
  <si>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</si>
  <si>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</si>
  <si>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</si>
  <si>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</si>
  <si>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</si>
  <si>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</si>
  <si>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</si>
  <si>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</si>
  <si>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</si>
  <si>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</si>
  <si>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</si>
  <si>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</si>
  <si>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</si>
  <si>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</si>
  <si>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</si>
  <si>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</si>
  <si>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</si>
  <si>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</si>
  <si>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</si>
  <si>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</si>
  <si>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</si>
  <si>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</si>
  <si>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</si>
  <si>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</si>
  <si>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</si>
  <si>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</si>
  <si>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</si>
  <si>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</si>
  <si>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</si>
  <si>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</si>
  <si>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</si>
  <si>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</si>
  <si>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</si>
  <si>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</si>
  <si>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</si>
  <si>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</si>
  <si>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</si>
  <si>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</si>
  <si>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</si>
  <si>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</si>
  <si>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</si>
  <si>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</si>
  <si>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</si>
  <si>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</si>
  <si>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</si>
  <si>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I - Caracterização do beneficiário</t>
  </si>
  <si>
    <t>III - Auto-avaliação / Critérios de seleção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</si>
  <si>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</si>
  <si>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</si>
  <si>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</si>
  <si>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</si>
  <si>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</si>
  <si>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</si>
  <si>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</si>
  <si>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</si>
  <si>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</si>
  <si>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</si>
  <si>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</si>
  <si>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</si>
  <si>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</si>
  <si>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</si>
  <si>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</si>
  <si>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</si>
  <si>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</si>
  <si>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</si>
  <si>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</si>
  <si>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</si>
  <si>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</si>
  <si>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</si>
  <si>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CAE (REV.3) do Beneficiário</t>
  </si>
  <si>
    <t>Designação</t>
  </si>
  <si>
    <t>Percent. (%)</t>
  </si>
  <si>
    <t>Percent. (%) (*)</t>
  </si>
  <si>
    <t>(*) Relativa ao Volume de Negócios</t>
  </si>
  <si>
    <t>CAE (REV.3) da atividade do objeto de candidatura</t>
  </si>
  <si>
    <t>Anexo F - Memória Descritiva</t>
  </si>
  <si>
    <t>Beneficiário</t>
  </si>
  <si>
    <t>Dimensão da Entidade</t>
  </si>
  <si>
    <t xml:space="preserve">Natureza jurídica </t>
  </si>
  <si>
    <t>Data de constituição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</si>
  <si>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</si>
  <si>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</si>
  <si>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</si>
  <si>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</si>
  <si>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</si>
  <si>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</si>
  <si>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Nível de Qualificação
 (QNQ)</t>
  </si>
  <si>
    <t>PT**</t>
  </si>
  <si>
    <t>Situação
[Alíneas a) a f) do nº1 do artigo 6º]</t>
  </si>
  <si>
    <t xml:space="preserve">TIC e Industrias Criativas </t>
  </si>
  <si>
    <t xml:space="preserve">Atividades prioritárias </t>
  </si>
  <si>
    <t>A - Eficácia e impacto em resultados</t>
  </si>
  <si>
    <t>A1 - Contributo para a concretização dos indicadores de realização e resultado do PO CRESC ALGARVE 2020</t>
  </si>
  <si>
    <t>Justificar indicando funções que vão desempenhar: (máx 1500 carateres)</t>
  </si>
  <si>
    <t>B - Eficiência, qualidade e inovação</t>
  </si>
  <si>
    <t>Justificar: (máx 1500 carateres)</t>
  </si>
  <si>
    <t>B2 - Caráter inovador do projeto (será avaliado, nomeadamente, o grau de inovação dos recursos a utilizar e a mobilizar, o grau de inovação para a empresa/para o local onde se insere)</t>
  </si>
  <si>
    <t>B3 - Sustentabilidade prevista para o projeto após o financiamento</t>
  </si>
  <si>
    <t>D - Abrangência e transversalidade</t>
  </si>
  <si>
    <t xml:space="preserve">D1 - Grau de integração do projeto em planos de intervenção mais abrangentes </t>
  </si>
  <si>
    <t>D2 - Grau de inserção na estratégia regional de especialização inteligente</t>
  </si>
  <si>
    <t>Justificação (máx 1500 carateres)</t>
  </si>
  <si>
    <t>E - Igualdade de oportunidades e de género</t>
  </si>
  <si>
    <t>E1 - Contributo para a igualdade de oportunidades, nomeadamente no que diz respeito ao empreendedorismo jovem e feminino</t>
  </si>
  <si>
    <r>
      <t>Qualificação e diferenciação dos produtos consolidados (</t>
    </r>
    <r>
      <rPr>
        <sz val="10"/>
        <rFont val="Calibri"/>
        <family val="2"/>
      </rPr>
      <t>ex: sol e mar, golfe, residencial)</t>
    </r>
  </si>
  <si>
    <r>
      <t>Diversificação e aposta em produtos complementares e em desenvolvimento</t>
    </r>
    <r>
      <rPr>
        <sz val="10"/>
        <rFont val="Calibri"/>
        <family val="2"/>
      </rPr>
      <t xml:space="preserve"> (ex: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</si>
  <si>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r>
      <t xml:space="preserve">Qualificação e diferenciação dos segmentos tradicionais </t>
    </r>
    <r>
      <rPr>
        <sz val="10"/>
        <rFont val="Calibri"/>
        <family val="2"/>
      </rPr>
      <t>(ex: pesca, conservas, sal, construção e reparação naval)</t>
    </r>
  </si>
  <si>
    <r>
      <t>Fomentar a I&amp;D no domínio das Ciências do Mar</t>
    </r>
    <r>
      <rPr>
        <sz val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</si>
  <si>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rFont val="Calibri"/>
        <family val="2"/>
      </rPr>
      <t>(ex: citrinos, frutos vermelhos), com um maior controlo a jusante, sobre a distribuição e comercialização</t>
    </r>
  </si>
  <si>
    <r>
      <t>Valorização económica, através da tecnologia e de novos usos, de produções vegetais em que o Algarve apresenta qualidade (p. ex., cortiça) ou exclusividade (</t>
    </r>
    <r>
      <rPr>
        <sz val="10"/>
        <rFont val="Calibri"/>
        <family val="2"/>
      </rPr>
      <t xml:space="preserve">ex: alfarroba) </t>
    </r>
  </si>
  <si>
    <r>
      <t>Cruzar o agroalimentar e a floresta com oportunidades geradas pela procura turística (</t>
    </r>
    <r>
      <rPr>
        <sz val="10"/>
        <rFont val="Calibri"/>
        <family val="2"/>
      </rPr>
      <t xml:space="preserve">ex: produtos “gourmet”, turismo de natureza, rural e industrial na Serra Algarvia) </t>
    </r>
  </si>
  <si>
    <r>
      <t xml:space="preserve">Potenciar um </t>
    </r>
    <r>
      <rPr>
        <i/>
        <sz val="10"/>
        <rFont val="Calibri"/>
        <family val="2"/>
      </rPr>
      <t>cluster</t>
    </r>
    <r>
      <rPr>
        <sz val="10"/>
        <rFont val="Calibri"/>
        <family val="2"/>
      </rPr>
      <t xml:space="preserve"> de TIC, desenvolvendo e alargando a base empresarial, apoiando o investimento empresarial e promovendo a articulação com a procura de proximidade gerada por todas as restantes prioridades temáticas</t>
    </r>
  </si>
  <si>
    <t>N.º de postos de trabalhos a criar:</t>
  </si>
  <si>
    <t>B1 - Coerência e racionalidade do projeto (será avaliado, nomeadamente, a qualidade do projeto, a coerência face ao diagnóstico apresentado e a fundamentação das opções de investimento)</t>
  </si>
  <si>
    <t>II - Caraterização do projeto de empreendedorismo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</si>
  <si>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associada à criação dos postos dos trabalho (atividades, processos ou produtos a desenvolver); iv) Destinatários/público-alvo; v) Caráter inovador e sustentável das soluções preconizadas vi) cumprimento do principio de igualdade de oportunidades
Deverá ser indicado de forma clara se se trata de uma nova área de atividade ou de expansão e melhoria de áreas ja existentes (máx 6000 carateres)</t>
    </r>
  </si>
  <si>
    <t xml:space="preserve">+CO3SO Emprego
</t>
  </si>
  <si>
    <t>Enquadramento do projeto em planos de intervenção (na EDL) (máx 1500 carateres)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</si>
  <si>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</si>
  <si>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</si>
  <si>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</si>
  <si>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</si>
  <si>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</si>
  <si>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</si>
  <si>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</si>
  <si>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</si>
  <si>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</si>
  <si>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</si>
  <si>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Postos de trabalho criados ( Nº )</t>
  </si>
  <si>
    <t>Contratos de concessão ou associação com o Estado em vigor (Administração Central ou Local), aplicável ao aviso empreendedorismo social:</t>
  </si>
  <si>
    <t>OPERAÇÃO Nº</t>
  </si>
  <si>
    <t>Modalidade +CO3SO</t>
  </si>
  <si>
    <t>Emprego Empreendedorismo Social</t>
  </si>
  <si>
    <t>IAS</t>
  </si>
  <si>
    <t>Nº total de Postos de trabalho a criar</t>
  </si>
  <si>
    <t>SIM</t>
  </si>
  <si>
    <t>NÃO</t>
  </si>
  <si>
    <t>OI</t>
  </si>
  <si>
    <t>Empresa iniciou atividade há menos de 5 anos?</t>
  </si>
  <si>
    <t>Investidor da Diáspora</t>
  </si>
  <si>
    <t>TSU</t>
  </si>
  <si>
    <t>R1. Encargos com Destinatários (Custos Diretos com PT criados)</t>
  </si>
  <si>
    <t>OCS Taxa Fixa 40%</t>
  </si>
  <si>
    <t>Total Comparticipação</t>
  </si>
  <si>
    <t>Ordenação
PT</t>
  </si>
  <si>
    <t>Nº de meses a financiar</t>
  </si>
  <si>
    <t>Valor Máximo de Apoio (IAS)</t>
  </si>
  <si>
    <t>Majoração 0,5 IAS</t>
  </si>
  <si>
    <t>TSU Equivalente</t>
  </si>
  <si>
    <t>Valor de Apoio Solicitado (Remuneração base)</t>
  </si>
  <si>
    <t>TSU Solicitada</t>
  </si>
  <si>
    <t>Valor Máximo Apurado (R1)</t>
  </si>
  <si>
    <t>(1)</t>
  </si>
  <si>
    <t>(2)</t>
  </si>
  <si>
    <t>(3)</t>
  </si>
  <si>
    <t>(4)</t>
  </si>
  <si>
    <t>(5)</t>
  </si>
  <si>
    <t>(6)</t>
  </si>
  <si>
    <t>(7)</t>
  </si>
  <si>
    <t>(8)</t>
  </si>
  <si>
    <t>(9=7+8)</t>
  </si>
  <si>
    <t>Próprio emprego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</si>
  <si>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</si>
  <si>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toxicodependente em processo de recuperação</t>
  </si>
  <si>
    <t>R.1.4.2. Apoio à criação do Próprio Emprego</t>
  </si>
  <si>
    <t>R.1.4.3. Apoios Diretos à Contratação</t>
  </si>
  <si>
    <t>R1. Encargos com Destinatários</t>
  </si>
  <si>
    <t>Comparticipação FSE Custos Diretos c/ PT (85%)</t>
  </si>
  <si>
    <t>OSS</t>
  </si>
  <si>
    <t>Comparticipação TOTAL FSE</t>
  </si>
  <si>
    <t>Total Elegível</t>
  </si>
  <si>
    <t>Âmbito Territorial</t>
  </si>
  <si>
    <t>Beneficiários</t>
  </si>
  <si>
    <t>Emprego Interior</t>
  </si>
  <si>
    <t>Territórios Interior (baixa densidade)</t>
  </si>
  <si>
    <t xml:space="preserve">PME </t>
  </si>
  <si>
    <t>Emprego Urbano</t>
  </si>
  <si>
    <t xml:space="preserve">Áreas de Regeneração Urbana (ARU) previstas PEDU </t>
  </si>
  <si>
    <t>PME</t>
  </si>
  <si>
    <t>Áreas de Regeneração Urbana (ARU) previstas PARU</t>
  </si>
  <si>
    <t>Todo o território Nacional</t>
  </si>
  <si>
    <t>Entidades da economia social previstas no nº4 da Lei nº30/2013</t>
  </si>
  <si>
    <t>Modalidades Intervenção</t>
  </si>
  <si>
    <t>a) Intervenções GAL (DLBC)</t>
  </si>
  <si>
    <t>&lt;= 2 PT</t>
  </si>
  <si>
    <t>b) Intervenções CIM/AM (PDCT)</t>
  </si>
  <si>
    <t>&gt; 2 PT</t>
  </si>
  <si>
    <t>c) Intervenções  AG</t>
  </si>
  <si>
    <t xml:space="preserve">Tipologias de operação </t>
  </si>
  <si>
    <t>1 - Criação de Postos de Trabalho nas seguintes condições</t>
  </si>
  <si>
    <t>Desempregados inscritos há pelo menos 6 meses no IEFP</t>
  </si>
  <si>
    <t xml:space="preserve">b) 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</si>
  <si>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</si>
  <si>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</si>
  <si>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 xml:space="preserve">d.i) </t>
  </si>
  <si>
    <t>Desempregado inscrito no IEFP, beneficiário do rendimento social de inserção</t>
  </si>
  <si>
    <t xml:space="preserve">d.ii) </t>
  </si>
  <si>
    <t>Desempregado inscrito no IEFP, com deficiência e incapacidade</t>
  </si>
  <si>
    <t>d.iii)</t>
  </si>
  <si>
    <t>Desempregado inscrito no IEFP, que integre família monoparental</t>
  </si>
  <si>
    <t>d.iv)</t>
  </si>
  <si>
    <t>Desempregado inscrito no IEFP, cujo conjuge ou pessoa com quem viva em união de facto se encontre igualmente em situação de desemprego, inscrito no IEFP</t>
  </si>
  <si>
    <t xml:space="preserve">d.v) </t>
  </si>
  <si>
    <t>Desempregado inscrito no IEFP, vítima de violência doméstica</t>
  </si>
  <si>
    <t xml:space="preserve">d.vi) </t>
  </si>
  <si>
    <t>Desempregado inscrito no IEFP, refugiado</t>
  </si>
  <si>
    <t xml:space="preserve">d.vii) </t>
  </si>
  <si>
    <t>Desempregado inscrito no IEFP, Ex-recluso e aquele que tenha cumprido penas ou medidas judiciais não privativas e liberdades em condições de se inserir na vida ativa</t>
  </si>
  <si>
    <t xml:space="preserve">d.viii) </t>
  </si>
  <si>
    <t xml:space="preserve">d.ix)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</si>
  <si>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</si>
  <si>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 xml:space="preserve">d.x) </t>
  </si>
  <si>
    <t>Desempregado inscrito no IEFP, em situação de sem-abrigo</t>
  </si>
  <si>
    <t xml:space="preserve">d.xi) </t>
  </si>
  <si>
    <t>Desempregado inscrito no IEFP, vítima de tráfico de seres humanos</t>
  </si>
  <si>
    <t xml:space="preserve">d.xii) </t>
  </si>
  <si>
    <t xml:space="preserve">e) </t>
  </si>
  <si>
    <t>(+ CO3SO Interior) 0</t>
  </si>
  <si>
    <t>Pessoas que não tenham registos na segurança social como trabalhadores por conta de outrem, nem como trabalhadores independentes nos 6 meses anteriores à contratação.</t>
  </si>
  <si>
    <t xml:space="preserve">f) </t>
  </si>
  <si>
    <t>2 - Elegíveis contratos de trabalho sem termo, desde que celebrados após a apresentação da candidatura</t>
  </si>
  <si>
    <t>3- alínea e) do nº1 só se aplicam ao  +CO3SO Emprego Interior</t>
  </si>
  <si>
    <t>Taxa 85%</t>
  </si>
  <si>
    <t>Taxa fixa de 40% sobre custos diretos com os posto de trabalho criados</t>
  </si>
  <si>
    <t>GAL</t>
  </si>
  <si>
    <t>AG</t>
  </si>
  <si>
    <t>Dimensão Entidade</t>
  </si>
  <si>
    <t>Média empresa</t>
  </si>
  <si>
    <t>Outros</t>
  </si>
  <si>
    <t>Opção</t>
  </si>
  <si>
    <t xml:space="preserve"> Outras atividades que se enquadrem na prioridade temática</t>
  </si>
  <si>
    <t xml:space="preserve">Fomento da I&amp;D na área da energia, visando a criação de conhecimento ou o Aprofundamento de competências nas energias renováveis, bem como a transferência de tecnologia para o tecido económico </t>
  </si>
  <si>
    <t>Prioridade centrada no Turismo de Saúde e Bem-estar, articulada com o reforço do sistema de saúde, privado e público, que contribua para uma região vista como destino seguro quer em termos turísticos quer, em termos de cuidados de saúde</t>
  </si>
  <si>
    <t>Cruzamento das tecnologias da saúde com as TIC visando responder aos desafios societais relacionados com a saúde, o envelhecimento ativo e a monitorização, vigilância e assistência à distância.</t>
  </si>
  <si>
    <t>PT 11</t>
  </si>
  <si>
    <t>PT 12</t>
  </si>
  <si>
    <t>PT 13</t>
  </si>
  <si>
    <t>PT 14</t>
  </si>
  <si>
    <t>PT 15</t>
  </si>
  <si>
    <t xml:space="preserve">* Registar por ordem cronológica, os dados relativos aos postos de trabalho que se prevê criar. </t>
  </si>
  <si>
    <t>Caraterização dos postos de trabalho a criar</t>
  </si>
  <si>
    <t>Outra</t>
  </si>
  <si>
    <t>Remuneração base mensal</t>
  </si>
  <si>
    <t>N.º meses ao serviço (máximo 36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</si>
</sst>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##,###,##0"/>
    <numFmt numFmtId="166" formatCode="_ * #,##0.00_)&quot;€&quot;;_ * \(#,##0.00\)&quot;€&quot;;\-;_ @_ 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b/>
      <sz val="18"/>
      <name val="Tahoma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b/>
      <sz val="12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1"/>
      <name val="Tahoma"/>
      <family val="2"/>
      <charset val="1"/>
    </font>
    <font>
      <sz val="11"/>
      <name val="Tahoma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4" applyNumberFormat="0" applyAlignment="0" applyProtection="0"/>
    <xf numFmtId="0" fontId="30" fillId="4" borderId="4" applyNumberFormat="0" applyAlignment="0" applyProtection="0"/>
    <xf numFmtId="0" fontId="20" fillId="0" borderId="6" applyNumberFormat="0" applyFill="0" applyAlignment="0" applyProtection="0"/>
    <xf numFmtId="0" fontId="29" fillId="18" borderId="7" applyNumberFormat="0" applyAlignment="0" applyProtection="0"/>
    <xf numFmtId="0" fontId="15" fillId="14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4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5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4" borderId="9" applyNumberFormat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363">
    <xf numFmtId="0" fontId="0" fillId="0" borderId="0" xfId="0"/>
    <xf numFmtId="0" fontId="3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/>
    <xf numFmtId="0" fontId="33" fillId="0" borderId="0" xfId="0" applyFont="1"/>
    <xf numFmtId="0" fontId="0" fillId="0" borderId="0" xfId="0" quotePrefix="1"/>
    <xf numFmtId="0" fontId="42" fillId="0" borderId="0" xfId="0" applyFont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4" fillId="24" borderId="30" xfId="0" applyFont="1" applyFill="1" applyBorder="1" applyAlignment="1">
      <alignment horizontal="center" vertical="center" wrapText="1"/>
    </xf>
    <xf numFmtId="0" fontId="45" fillId="20" borderId="15" xfId="0" applyFont="1" applyFill="1" applyBorder="1" applyAlignment="1">
      <alignment vertical="center" wrapText="1"/>
    </xf>
    <xf numFmtId="0" fontId="45" fillId="20" borderId="16" xfId="0" applyFont="1" applyFill="1" applyBorder="1" applyAlignment="1">
      <alignment horizontal="justify" vertical="center" wrapText="1"/>
    </xf>
    <xf numFmtId="0" fontId="45" fillId="20" borderId="16" xfId="0" applyFont="1" applyFill="1" applyBorder="1" applyAlignment="1">
      <alignment vertical="center" wrapText="1"/>
    </xf>
    <xf numFmtId="0" fontId="45" fillId="20" borderId="15" xfId="0" applyFont="1" applyFill="1" applyBorder="1" applyAlignment="1">
      <alignment horizontal="left" vertical="center" wrapText="1" indent="1"/>
    </xf>
    <xf numFmtId="0" fontId="46" fillId="20" borderId="16" xfId="0" applyFont="1" applyFill="1" applyBorder="1" applyAlignment="1">
      <alignment horizontal="left" vertical="center" wrapText="1" indent="1"/>
    </xf>
    <xf numFmtId="0" fontId="45" fillId="20" borderId="16" xfId="0" applyFont="1" applyFill="1" applyBorder="1" applyAlignment="1">
      <alignment horizontal="left" vertical="center" wrapText="1" indent="1"/>
    </xf>
    <xf numFmtId="0" fontId="45" fillId="20" borderId="15" xfId="0" applyFont="1" applyFill="1" applyBorder="1" applyAlignment="1">
      <alignment horizontal="justify" vertical="center" wrapText="1"/>
    </xf>
    <xf numFmtId="0" fontId="46" fillId="20" borderId="15" xfId="0" applyFont="1" applyFill="1" applyBorder="1" applyAlignment="1">
      <alignment vertical="center" wrapText="1"/>
    </xf>
    <xf numFmtId="0" fontId="46" fillId="20" borderId="16" xfId="0" applyFont="1" applyFill="1" applyBorder="1" applyAlignment="1">
      <alignment vertical="center" wrapText="1"/>
    </xf>
    <xf numFmtId="0" fontId="47" fillId="20" borderId="16" xfId="0" applyFont="1" applyFill="1" applyBorder="1" applyAlignment="1">
      <alignment vertical="center" wrapText="1"/>
    </xf>
    <xf numFmtId="0" fontId="45" fillId="20" borderId="17" xfId="0" applyFont="1" applyFill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4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60" applyFont="1" applyBorder="1" applyAlignment="1">
      <alignment wrapText="1"/>
    </xf>
    <xf numFmtId="0" fontId="50" fillId="0" borderId="0" xfId="60" applyFont="1" applyFill="1" applyBorder="1" applyAlignment="1">
      <alignment horizontal="left" vertical="top"/>
    </xf>
    <xf numFmtId="0" fontId="41" fillId="0" borderId="0" xfId="0" applyFont="1" applyFill="1" applyAlignment="1">
      <alignment vertical="center"/>
    </xf>
    <xf numFmtId="0" fontId="41" fillId="0" borderId="0" xfId="0" applyFont="1"/>
    <xf numFmtId="0" fontId="41" fillId="0" borderId="0" xfId="0" applyFont="1" applyFill="1"/>
    <xf numFmtId="0" fontId="41" fillId="0" borderId="0" xfId="0" applyFont="1" applyFill="1" applyBorder="1"/>
    <xf numFmtId="0" fontId="57" fillId="0" borderId="0" xfId="0" applyFont="1" applyAlignment="1">
      <alignment horizontal="center" vertical="center" wrapText="1"/>
    </xf>
    <xf numFmtId="0" fontId="57" fillId="24" borderId="29" xfId="0" applyFont="1" applyFill="1" applyBorder="1" applyAlignment="1">
      <alignment horizontal="center" vertical="center" wrapText="1"/>
    </xf>
    <xf numFmtId="0" fontId="51" fillId="24" borderId="3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vertical="center"/>
    </xf>
    <xf numFmtId="44" fontId="39" fillId="33" borderId="11" xfId="0" applyNumberFormat="1" applyFont="1" applyFill="1" applyBorder="1" applyAlignment="1" applyProtection="1">
      <alignment vertical="center"/>
    </xf>
    <xf numFmtId="44" fontId="0" fillId="34" borderId="11" xfId="86" applyFont="1" applyFill="1" applyBorder="1" applyAlignment="1" applyProtection="1">
      <alignment horizontal="right"/>
      <protection hidden="1"/>
    </xf>
    <xf numFmtId="0" fontId="39" fillId="0" borderId="48" xfId="0" applyFont="1" applyBorder="1"/>
    <xf numFmtId="0" fontId="39" fillId="0" borderId="49" xfId="0" applyFont="1" applyBorder="1"/>
    <xf numFmtId="0" fontId="0" fillId="0" borderId="50" xfId="0" applyBorder="1"/>
    <xf numFmtId="0" fontId="39" fillId="0" borderId="51" xfId="0" applyFont="1" applyBorder="1"/>
    <xf numFmtId="0" fontId="39" fillId="0" borderId="0" xfId="0" applyFont="1" applyBorder="1"/>
    <xf numFmtId="0" fontId="0" fillId="0" borderId="52" xfId="0" applyBorder="1"/>
    <xf numFmtId="0" fontId="0" fillId="0" borderId="51" xfId="0" quotePrefix="1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6" xfId="0" applyFill="1" applyBorder="1"/>
    <xf numFmtId="0" fontId="0" fillId="0" borderId="16" xfId="0" applyBorder="1" applyAlignment="1"/>
    <xf numFmtId="0" fontId="0" fillId="34" borderId="16" xfId="0" applyFill="1" applyBorder="1" applyAlignment="1"/>
    <xf numFmtId="0" fontId="0" fillId="0" borderId="17" xfId="0" applyBorder="1"/>
    <xf numFmtId="0" fontId="0" fillId="0" borderId="17" xfId="0" applyBorder="1" applyAlignment="1"/>
    <xf numFmtId="0" fontId="0" fillId="0" borderId="51" xfId="0" applyBorder="1" applyAlignment="1"/>
    <xf numFmtId="0" fontId="41" fillId="0" borderId="0" xfId="0" applyFont="1" applyAlignment="1"/>
    <xf numFmtId="0" fontId="47" fillId="20" borderId="15" xfId="0" applyFont="1" applyFill="1" applyBorder="1" applyAlignment="1">
      <alignment vertical="center"/>
    </xf>
    <xf numFmtId="0" fontId="41" fillId="0" borderId="15" xfId="0" applyFont="1" applyBorder="1" applyAlignment="1"/>
    <xf numFmtId="0" fontId="0" fillId="0" borderId="0" xfId="0" applyAlignment="1"/>
    <xf numFmtId="0" fontId="51" fillId="0" borderId="0" xfId="0" applyFont="1" applyAlignment="1"/>
    <xf numFmtId="0" fontId="47" fillId="20" borderId="16" xfId="0" applyFont="1" applyFill="1" applyBorder="1" applyAlignment="1">
      <alignment horizontal="justify" vertical="center"/>
    </xf>
    <xf numFmtId="0" fontId="41" fillId="0" borderId="16" xfId="0" applyFont="1" applyBorder="1" applyAlignment="1"/>
    <xf numFmtId="0" fontId="47" fillId="20" borderId="16" xfId="0" applyFont="1" applyFill="1" applyBorder="1" applyAlignment="1">
      <alignment vertical="center"/>
    </xf>
    <xf numFmtId="0" fontId="47" fillId="20" borderId="15" xfId="0" applyFont="1" applyFill="1" applyBorder="1" applyAlignment="1">
      <alignment horizontal="left" vertical="center"/>
    </xf>
    <xf numFmtId="0" fontId="47" fillId="20" borderId="16" xfId="0" applyFont="1" applyFill="1" applyBorder="1" applyAlignment="1">
      <alignment horizontal="left" vertical="center"/>
    </xf>
    <xf numFmtId="0" fontId="41" fillId="0" borderId="17" xfId="0" applyFont="1" applyBorder="1" applyAlignment="1"/>
    <xf numFmtId="0" fontId="47" fillId="20" borderId="15" xfId="0" applyFont="1" applyFill="1" applyBorder="1" applyAlignment="1">
      <alignment horizontal="justify" vertical="center"/>
    </xf>
    <xf numFmtId="0" fontId="41" fillId="0" borderId="0" xfId="0" applyFont="1" applyFill="1" applyAlignment="1"/>
    <xf numFmtId="0" fontId="41" fillId="0" borderId="16" xfId="0" applyFont="1" applyFill="1" applyBorder="1" applyAlignment="1"/>
    <xf numFmtId="0" fontId="47" fillId="20" borderId="16" xfId="0" applyFont="1" applyFill="1" applyBorder="1" applyAlignment="1">
      <alignment vertical="center" readingOrder="1"/>
    </xf>
    <xf numFmtId="0" fontId="41" fillId="0" borderId="15" xfId="0" applyFont="1" applyFill="1" applyBorder="1" applyAlignment="1"/>
    <xf numFmtId="0" fontId="41" fillId="0" borderId="27" xfId="0" applyFont="1" applyFill="1" applyBorder="1" applyAlignment="1"/>
    <xf numFmtId="0" fontId="0" fillId="0" borderId="27" xfId="0" applyBorder="1" applyAlignment="1"/>
    <xf numFmtId="0" fontId="47" fillId="20" borderId="17" xfId="0" applyFont="1" applyFill="1" applyBorder="1" applyAlignment="1">
      <alignment horizontal="justify" vertical="center"/>
    </xf>
    <xf numFmtId="0" fontId="0" fillId="0" borderId="28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47" fillId="20" borderId="22" xfId="0" applyFont="1" applyFill="1" applyBorder="1" applyAlignment="1">
      <alignment vertical="center" wrapText="1"/>
    </xf>
    <xf numFmtId="0" fontId="47" fillId="20" borderId="0" xfId="0" applyFont="1" applyFill="1" applyBorder="1" applyAlignment="1">
      <alignment vertical="center" wrapText="1"/>
    </xf>
    <xf numFmtId="0" fontId="0" fillId="0" borderId="11" xfId="0" applyFill="1" applyBorder="1" applyAlignment="1"/>
    <xf numFmtId="0" fontId="39" fillId="0" borderId="11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7" fillId="0" borderId="15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8" fillId="27" borderId="0" xfId="0" applyFont="1" applyFill="1" applyBorder="1" applyAlignment="1">
      <alignment horizontal="center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21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4" xfId="0" applyFont="1" applyBorder="1" applyAlignment="1">
      <alignment horizontal="left" vertical="center"/>
    </xf>
    <xf numFmtId="0" fontId="46" fillId="0" borderId="16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/>
      <protection hidden="1"/>
    </xf>
    <xf numFmtId="44" fontId="0" fillId="0" borderId="11" xfId="86" applyFont="1" applyFill="1" applyBorder="1" applyAlignment="1" applyProtection="1">
      <alignment horizontal="right" vertical="center"/>
    </xf>
    <xf numFmtId="44" fontId="0" fillId="0" borderId="11" xfId="0" applyNumberFormat="1" applyFill="1" applyBorder="1" applyAlignment="1" applyProtection="1">
      <alignment vertical="center"/>
    </xf>
    <xf numFmtId="0" fontId="72" fillId="0" borderId="11" xfId="0" applyFont="1" applyFill="1" applyBorder="1" applyAlignment="1" applyProtection="1">
      <alignment horizontal="center"/>
    </xf>
    <xf numFmtId="164" fontId="70" fillId="26" borderId="11" xfId="60" applyNumberFormat="1" applyFont="1" applyFill="1" applyBorder="1" applyAlignment="1" applyProtection="1">
      <alignment horizontal="center" vertical="center"/>
      <protection locked="0"/>
    </xf>
    <xf numFmtId="164" fontId="71" fillId="26" borderId="18" xfId="60" applyNumberFormat="1" applyFont="1" applyFill="1" applyBorder="1" applyAlignment="1" applyProtection="1">
      <alignment horizontal="left" vertical="center"/>
      <protection locked="0"/>
    </xf>
    <xf numFmtId="164" fontId="71" fillId="26" borderId="20" xfId="60" applyNumberFormat="1" applyFont="1" applyFill="1" applyBorder="1" applyAlignment="1" applyProtection="1">
      <alignment horizontal="left" vertical="center"/>
      <protection locked="0"/>
    </xf>
    <xf numFmtId="164" fontId="9" fillId="26" borderId="18" xfId="60" applyNumberFormat="1" applyFont="1" applyFill="1" applyBorder="1" applyAlignment="1" applyProtection="1">
      <alignment horizontal="center" vertical="center"/>
      <protection locked="0"/>
    </xf>
    <xf numFmtId="164" fontId="9" fillId="26" borderId="19" xfId="60" applyNumberFormat="1" applyFont="1" applyFill="1" applyBorder="1" applyAlignment="1" applyProtection="1">
      <alignment horizontal="center" vertical="center"/>
      <protection locked="0"/>
    </xf>
    <xf numFmtId="164" fontId="9" fillId="26" borderId="20" xfId="60" applyNumberFormat="1" applyFont="1" applyFill="1" applyBorder="1" applyAlignment="1" applyProtection="1">
      <alignment horizontal="center" vertical="center"/>
      <protection locked="0"/>
    </xf>
    <xf numFmtId="14" fontId="71" fillId="26" borderId="18" xfId="60" applyNumberFormat="1" applyFont="1" applyFill="1" applyBorder="1" applyAlignment="1" applyProtection="1">
      <alignment horizontal="center" vertical="center"/>
      <protection locked="0"/>
    </xf>
    <xf numFmtId="14" fontId="71" fillId="26" borderId="20" xfId="60" applyNumberFormat="1" applyFont="1" applyFill="1" applyBorder="1" applyAlignment="1" applyProtection="1">
      <alignment horizontal="center" vertical="center"/>
      <protection locked="0"/>
    </xf>
    <xf numFmtId="0" fontId="71" fillId="25" borderId="15" xfId="60" applyFont="1" applyFill="1" applyBorder="1" applyAlignment="1" applyProtection="1">
      <alignment horizontal="center" vertical="center"/>
      <protection locked="0"/>
    </xf>
    <xf numFmtId="0" fontId="71" fillId="25" borderId="21" xfId="60" applyFont="1" applyFill="1" applyBorder="1" applyAlignment="1" applyProtection="1">
      <alignment horizontal="center" vertical="center"/>
      <protection locked="0"/>
    </xf>
    <xf numFmtId="14" fontId="71" fillId="25" borderId="41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15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42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26" xfId="60" applyNumberFormat="1" applyFont="1" applyFill="1" applyBorder="1" applyAlignment="1" applyProtection="1">
      <alignment horizontal="center" vertical="center"/>
      <protection locked="0"/>
    </xf>
    <xf numFmtId="14" fontId="71" fillId="25" borderId="15" xfId="60" applyNumberFormat="1" applyFont="1" applyFill="1" applyBorder="1" applyAlignment="1" applyProtection="1">
      <alignment horizontal="center" vertical="center"/>
      <protection locked="0"/>
    </xf>
    <xf numFmtId="0" fontId="68" fillId="25" borderId="38" xfId="60" applyFont="1" applyFill="1" applyBorder="1" applyAlignment="1" applyProtection="1">
      <alignment horizontal="center" vertical="center"/>
      <protection locked="0"/>
    </xf>
    <xf numFmtId="0" fontId="68" fillId="25" borderId="39" xfId="60" applyFont="1" applyFill="1" applyBorder="1" applyAlignment="1" applyProtection="1">
      <alignment horizontal="center" vertical="center"/>
      <protection locked="0"/>
    </xf>
    <xf numFmtId="14" fontId="71" fillId="25" borderId="43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38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44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40" xfId="60" applyNumberFormat="1" applyFont="1" applyFill="1" applyBorder="1" applyAlignment="1" applyProtection="1">
      <alignment horizontal="center" vertical="center"/>
      <protection locked="0"/>
    </xf>
    <xf numFmtId="14" fontId="71" fillId="25" borderId="38" xfId="60" applyNumberFormat="1" applyFont="1" applyFill="1" applyBorder="1" applyAlignment="1" applyProtection="1">
      <alignment horizontal="center" vertical="center"/>
      <protection locked="0"/>
    </xf>
    <xf numFmtId="0" fontId="68" fillId="25" borderId="17" xfId="60" applyFont="1" applyFill="1" applyBorder="1" applyAlignment="1" applyProtection="1">
      <alignment horizontal="center" vertical="center"/>
      <protection locked="0"/>
    </xf>
    <xf numFmtId="0" fontId="68" fillId="25" borderId="24" xfId="60" applyFont="1" applyFill="1" applyBorder="1" applyAlignment="1" applyProtection="1">
      <alignment horizontal="center" vertical="center"/>
      <protection locked="0"/>
    </xf>
    <xf numFmtId="14" fontId="71" fillId="25" borderId="45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17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46" xfId="60" applyNumberFormat="1" applyFont="1" applyFill="1" applyBorder="1" applyAlignment="1" applyProtection="1">
      <alignment horizontal="center" vertical="center" wrapText="1"/>
      <protection locked="0"/>
    </xf>
    <xf numFmtId="14" fontId="71" fillId="25" borderId="28" xfId="60" applyNumberFormat="1" applyFont="1" applyFill="1" applyBorder="1" applyAlignment="1" applyProtection="1">
      <alignment horizontal="center" vertical="center"/>
      <protection locked="0"/>
    </xf>
    <xf numFmtId="14" fontId="71" fillId="25" borderId="17" xfId="60" applyNumberFormat="1" applyFont="1" applyFill="1" applyBorder="1" applyAlignment="1" applyProtection="1">
      <alignment horizontal="center" vertical="center"/>
      <protection locked="0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164" fontId="32" fillId="26" borderId="11" xfId="60" applyNumberFormat="1" applyFont="1" applyFill="1" applyBorder="1" applyAlignment="1" applyProtection="1">
      <alignment horizontal="justify" vertical="justify" wrapText="1"/>
      <protection locked="0"/>
    </xf>
    <xf numFmtId="164" fontId="32" fillId="26" borderId="11" xfId="60" applyNumberFormat="1" applyFont="1" applyFill="1" applyBorder="1" applyAlignment="1" applyProtection="1">
      <alignment horizontal="justify" vertical="justify"/>
      <protection locked="0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64" fontId="32" fillId="26" borderId="19" xfId="60" applyNumberFormat="1" applyFont="1" applyFill="1" applyBorder="1" applyAlignment="1" applyProtection="1">
      <alignment horizontal="center" vertical="center"/>
      <protection locked="0"/>
    </xf>
    <xf numFmtId="164" fontId="32" fillId="26" borderId="20" xfId="60" applyNumberFormat="1" applyFont="1" applyFill="1" applyBorder="1" applyAlignment="1" applyProtection="1">
      <alignment horizontal="center" vertical="center"/>
      <protection locked="0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64" fontId="32" fillId="26" borderId="21" xfId="60" applyNumberFormat="1" applyFont="1" applyFill="1" applyBorder="1" applyAlignment="1" applyProtection="1">
      <alignment horizontal="center" vertical="justify"/>
      <protection locked="0"/>
    </xf>
    <xf numFmtId="164" fontId="32" fillId="26" borderId="22" xfId="60" applyNumberFormat="1" applyFont="1" applyFill="1" applyBorder="1" applyAlignment="1" applyProtection="1">
      <alignment horizontal="center" vertical="justify"/>
      <protection locked="0"/>
    </xf>
    <xf numFmtId="164" fontId="32" fillId="26" borderId="26" xfId="60" applyNumberFormat="1" applyFont="1" applyFill="1" applyBorder="1" applyAlignment="1" applyProtection="1">
      <alignment horizontal="center" vertical="justify"/>
      <protection locked="0"/>
    </xf>
    <xf numFmtId="164" fontId="32" fillId="26" borderId="23" xfId="60" applyNumberFormat="1" applyFont="1" applyFill="1" applyBorder="1" applyAlignment="1" applyProtection="1">
      <alignment horizontal="center" vertical="justify"/>
      <protection locked="0"/>
    </xf>
    <xf numFmtId="164" fontId="32" fillId="26" borderId="0" xfId="60" applyNumberFormat="1" applyFont="1" applyFill="1" applyBorder="1" applyAlignment="1" applyProtection="1">
      <alignment horizontal="center" vertical="justify"/>
      <protection locked="0"/>
    </xf>
    <xf numFmtId="164" fontId="32" fillId="26" borderId="27" xfId="60" applyNumberFormat="1" applyFont="1" applyFill="1" applyBorder="1" applyAlignment="1" applyProtection="1">
      <alignment horizontal="center" vertical="justify"/>
      <protection locked="0"/>
    </xf>
    <xf numFmtId="164" fontId="32" fillId="26" borderId="24" xfId="60" applyNumberFormat="1" applyFont="1" applyFill="1" applyBorder="1" applyAlignment="1" applyProtection="1">
      <alignment horizontal="center" vertical="justify"/>
      <protection locked="0"/>
    </xf>
    <xf numFmtId="164" fontId="32" fillId="26" borderId="25" xfId="60" applyNumberFormat="1" applyFont="1" applyFill="1" applyBorder="1" applyAlignment="1" applyProtection="1">
      <alignment horizontal="center" vertical="justify"/>
      <protection locked="0"/>
    </xf>
    <xf numFmtId="164" fontId="32" fillId="26" borderId="28" xfId="60" applyNumberFormat="1" applyFont="1" applyFill="1" applyBorder="1" applyAlignment="1" applyProtection="1">
      <alignment horizontal="center" vertical="justify"/>
      <protection locked="0"/>
    </xf>
    <xf numFmtId="1" fontId="69" fillId="19" borderId="11" xfId="65" applyNumberFormat="1" applyFont="1" applyFill="1" applyBorder="1" applyAlignment="1" applyProtection="1">
      <alignment horizontal="center" vertical="center"/>
      <protection locked="0"/>
    </xf>
    <xf numFmtId="0" fontId="56" fillId="35" borderId="18" xfId="60" applyFont="1" applyFill="1" applyBorder="1" applyAlignment="1" applyProtection="1">
      <alignment horizontal="center" vertical="center" wrapText="1"/>
      <protection locked="0"/>
    </xf>
    <xf numFmtId="0" fontId="56" fillId="35" borderId="19" xfId="60" applyFont="1" applyFill="1" applyBorder="1" applyAlignment="1" applyProtection="1">
      <alignment horizontal="center" vertical="center" wrapText="1"/>
      <protection locked="0"/>
    </xf>
    <xf numFmtId="0" fontId="56" fillId="35" borderId="20" xfId="60" applyFont="1" applyFill="1" applyBorder="1" applyAlignment="1" applyProtection="1">
      <alignment horizontal="center" vertical="center" wrapText="1"/>
      <protection locked="0"/>
    </xf>
    <xf numFmtId="0" fontId="56" fillId="35" borderId="11" xfId="60" applyFont="1" applyFill="1" applyBorder="1" applyAlignment="1" applyProtection="1">
      <alignment vertical="center"/>
      <protection locked="0"/>
    </xf>
    <xf numFmtId="0" fontId="56" fillId="35" borderId="11" xfId="60" applyFont="1" applyFill="1" applyBorder="1" applyAlignment="1" applyProtection="1">
      <alignment vertical="center" wrapText="1"/>
      <protection locked="0"/>
    </xf>
    <xf numFmtId="0" fontId="56" fillId="35" borderId="11" xfId="60" applyFont="1" applyFill="1" applyBorder="1" applyAlignment="1" applyProtection="1">
      <alignment horizontal="center" vertical="center"/>
      <protection locked="0"/>
    </xf>
    <xf numFmtId="0" fontId="56" fillId="35" borderId="11" xfId="60" applyFont="1" applyFill="1" applyBorder="1" applyAlignment="1" applyProtection="1">
      <alignment horizontal="center" vertical="center" wrapText="1"/>
      <protection locked="0"/>
    </xf>
    <xf numFmtId="164" fontId="32" fillId="26" borderId="21" xfId="60" applyNumberFormat="1" applyFont="1" applyFill="1" applyBorder="1" applyAlignment="1" applyProtection="1">
      <alignment horizontal="justify" vertical="justify" wrapText="1"/>
      <protection locked="0"/>
    </xf>
    <xf numFmtId="164" fontId="32" fillId="26" borderId="22" xfId="60" applyNumberFormat="1" applyFont="1" applyFill="1" applyBorder="1" applyAlignment="1" applyProtection="1">
      <alignment horizontal="justify" vertical="justify"/>
      <protection locked="0"/>
    </xf>
    <xf numFmtId="164" fontId="32" fillId="26" borderId="26" xfId="60" applyNumberFormat="1" applyFont="1" applyFill="1" applyBorder="1" applyAlignment="1" applyProtection="1">
      <alignment horizontal="justify" vertical="justify"/>
      <protection locked="0"/>
    </xf>
    <xf numFmtId="164" fontId="32" fillId="26" borderId="23" xfId="60" applyNumberFormat="1" applyFont="1" applyFill="1" applyBorder="1" applyAlignment="1" applyProtection="1">
      <alignment horizontal="justify" vertical="justify"/>
      <protection locked="0"/>
    </xf>
    <xf numFmtId="164" fontId="32" fillId="26" borderId="0" xfId="60" applyNumberFormat="1" applyFont="1" applyFill="1" applyBorder="1" applyAlignment="1" applyProtection="1">
      <alignment horizontal="justify" vertical="justify"/>
      <protection locked="0"/>
    </xf>
    <xf numFmtId="164" fontId="32" fillId="26" borderId="27" xfId="60" applyNumberFormat="1" applyFont="1" applyFill="1" applyBorder="1" applyAlignment="1" applyProtection="1">
      <alignment horizontal="justify" vertical="justify"/>
      <protection locked="0"/>
    </xf>
    <xf numFmtId="164" fontId="32" fillId="26" borderId="24" xfId="60" applyNumberFormat="1" applyFont="1" applyFill="1" applyBorder="1" applyAlignment="1" applyProtection="1">
      <alignment horizontal="justify" vertical="justify"/>
      <protection locked="0"/>
    </xf>
    <xf numFmtId="164" fontId="32" fillId="26" borderId="25" xfId="60" applyNumberFormat="1" applyFont="1" applyFill="1" applyBorder="1" applyAlignment="1" applyProtection="1">
      <alignment horizontal="justify" vertical="justify"/>
      <protection locked="0"/>
    </xf>
    <xf numFmtId="164" fontId="32" fillId="26" borderId="28" xfId="60" applyNumberFormat="1" applyFont="1" applyFill="1" applyBorder="1" applyAlignment="1" applyProtection="1">
      <alignment horizontal="justify" vertical="justify"/>
      <protection locked="0"/>
    </xf>
    <xf numFmtId="0" fontId="47" fillId="25" borderId="11" xfId="0" applyFont="1" applyFill="1" applyBorder="1" applyAlignment="1" applyProtection="1">
      <alignment horizontal="left" vertical="center" wrapText="1"/>
      <protection locked="0"/>
    </xf>
    <xf numFmtId="0" fontId="65" fillId="28" borderId="0" xfId="0" applyFont="1" applyFill="1" applyAlignment="1" applyProtection="1">
      <alignment horizontal="center"/>
    </xf>
    <xf numFmtId="0" fontId="65" fillId="2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65" fillId="37" borderId="0" xfId="0" applyFont="1" applyFill="1" applyAlignment="1" applyProtection="1">
      <alignment horizontal="center"/>
    </xf>
    <xf numFmtId="0" fontId="39" fillId="0" borderId="18" xfId="0" applyFont="1" applyBorder="1" applyAlignment="1" applyProtection="1">
      <alignment horizontal="center"/>
    </xf>
    <xf numFmtId="0" fontId="39" fillId="0" borderId="20" xfId="0" applyFont="1" applyBorder="1" applyAlignment="1" applyProtection="1">
      <alignment horizontal="center"/>
    </xf>
    <xf numFmtId="0" fontId="39" fillId="20" borderId="0" xfId="0" applyFont="1" applyFill="1" applyBorder="1" applyAlignment="1" applyProtection="1">
      <alignment horizontal="center"/>
    </xf>
    <xf numFmtId="0" fontId="61" fillId="0" borderId="0" xfId="0" applyFont="1" applyProtection="1"/>
    <xf numFmtId="0" fontId="0" fillId="20" borderId="0" xfId="0" applyFill="1" applyProtection="1"/>
    <xf numFmtId="1" fontId="72" fillId="0" borderId="1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65" fillId="28" borderId="18" xfId="0" applyFont="1" applyFill="1" applyBorder="1" applyAlignment="1" applyProtection="1">
      <alignment horizontal="center"/>
    </xf>
    <xf numFmtId="0" fontId="65" fillId="28" borderId="19" xfId="0" applyFont="1" applyFill="1" applyBorder="1" applyAlignment="1" applyProtection="1">
      <alignment horizontal="center"/>
    </xf>
    <xf numFmtId="0" fontId="65" fillId="28" borderId="20" xfId="0" applyFont="1" applyFill="1" applyBorder="1" applyAlignment="1" applyProtection="1">
      <alignment horizontal="center"/>
    </xf>
    <xf numFmtId="0" fontId="39" fillId="31" borderId="15" xfId="0" applyFont="1" applyFill="1" applyBorder="1" applyAlignment="1" applyProtection="1">
      <alignment horizontal="center" vertical="center" wrapText="1"/>
    </xf>
    <xf numFmtId="0" fontId="39" fillId="32" borderId="15" xfId="0" applyFont="1" applyFill="1" applyBorder="1" applyAlignment="1" applyProtection="1">
      <alignment horizontal="center" vertical="center" wrapText="1"/>
    </xf>
    <xf numFmtId="0" fontId="65" fillId="32" borderId="15" xfId="0" applyFont="1" applyFill="1" applyBorder="1" applyAlignment="1" applyProtection="1">
      <alignment horizontal="center" vertical="center" wrapText="1"/>
    </xf>
    <xf numFmtId="0" fontId="65" fillId="32" borderId="21" xfId="0" applyFont="1" applyFill="1" applyBorder="1" applyAlignment="1" applyProtection="1">
      <alignment horizontal="center" vertical="center"/>
    </xf>
    <xf numFmtId="0" fontId="65" fillId="32" borderId="26" xfId="0" applyFont="1" applyFill="1" applyBorder="1" applyAlignment="1" applyProtection="1">
      <alignment horizontal="center" vertical="center"/>
    </xf>
    <xf numFmtId="0" fontId="39" fillId="32" borderId="17" xfId="0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 applyProtection="1">
      <alignment horizontal="center" vertical="center" wrapText="1"/>
    </xf>
    <xf numFmtId="0" fontId="39" fillId="33" borderId="17" xfId="0" applyFont="1" applyFill="1" applyBorder="1" applyAlignment="1" applyProtection="1">
      <alignment horizontal="center" vertical="center" wrapText="1"/>
    </xf>
    <xf numFmtId="0" fontId="39" fillId="31" borderId="17" xfId="0" applyFont="1" applyFill="1" applyBorder="1" applyAlignment="1" applyProtection="1">
      <alignment horizontal="center" vertical="center" wrapText="1"/>
    </xf>
    <xf numFmtId="0" fontId="39" fillId="32" borderId="17" xfId="0" applyFont="1" applyFill="1" applyBorder="1" applyAlignment="1" applyProtection="1">
      <alignment horizontal="center" vertical="center" wrapText="1"/>
    </xf>
    <xf numFmtId="0" fontId="65" fillId="32" borderId="17" xfId="0" applyFont="1" applyFill="1" applyBorder="1" applyAlignment="1" applyProtection="1">
      <alignment horizontal="center" vertical="center" wrapText="1"/>
    </xf>
    <xf numFmtId="0" fontId="65" fillId="32" borderId="24" xfId="0" applyFont="1" applyFill="1" applyBorder="1" applyAlignment="1" applyProtection="1">
      <alignment horizontal="center" vertical="center"/>
    </xf>
    <xf numFmtId="0" fontId="65" fillId="32" borderId="28" xfId="0" applyFont="1" applyFill="1" applyBorder="1" applyAlignment="1" applyProtection="1">
      <alignment horizontal="center" vertical="center"/>
    </xf>
    <xf numFmtId="0" fontId="39" fillId="32" borderId="11" xfId="0" quotePrefix="1" applyFont="1" applyFill="1" applyBorder="1" applyAlignment="1" applyProtection="1">
      <alignment horizontal="center" vertical="center" wrapText="1"/>
    </xf>
    <xf numFmtId="0" fontId="65" fillId="28" borderId="11" xfId="0" quotePrefix="1" applyFont="1" applyFill="1" applyBorder="1" applyAlignment="1" applyProtection="1">
      <alignment horizontal="center" vertical="center" wrapText="1"/>
    </xf>
    <xf numFmtId="0" fontId="39" fillId="33" borderId="11" xfId="0" quotePrefix="1" applyFont="1" applyFill="1" applyBorder="1" applyAlignment="1" applyProtection="1">
      <alignment horizontal="center" vertical="center" wrapText="1"/>
    </xf>
    <xf numFmtId="0" fontId="39" fillId="31" borderId="11" xfId="0" quotePrefix="1" applyFont="1" applyFill="1" applyBorder="1" applyAlignment="1" applyProtection="1">
      <alignment horizontal="center" vertical="center" wrapText="1"/>
    </xf>
    <xf numFmtId="0" fontId="39" fillId="32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44" fontId="0" fillId="0" borderId="11" xfId="86" applyFont="1" applyFill="1" applyBorder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66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0" fillId="20" borderId="0" xfId="0" applyFill="1" applyBorder="1" applyAlignment="1" applyProtection="1"/>
    <xf numFmtId="0" fontId="0" fillId="0" borderId="0" xfId="0" applyAlignment="1" applyProtection="1">
      <alignment horizontal="right"/>
    </xf>
    <xf numFmtId="0" fontId="0" fillId="33" borderId="18" xfId="0" applyFont="1" applyFill="1" applyBorder="1" applyAlignment="1" applyProtection="1">
      <alignment horizontal="center"/>
    </xf>
    <xf numFmtId="0" fontId="0" fillId="33" borderId="19" xfId="0" applyFont="1" applyFill="1" applyBorder="1" applyAlignment="1" applyProtection="1">
      <alignment horizontal="center"/>
    </xf>
    <xf numFmtId="0" fontId="0" fillId="33" borderId="20" xfId="0" applyFont="1" applyFill="1" applyBorder="1" applyAlignment="1" applyProtection="1">
      <alignment horizontal="center"/>
    </xf>
    <xf numFmtId="0" fontId="0" fillId="33" borderId="11" xfId="0" applyFont="1" applyFill="1" applyBorder="1" applyAlignment="1" applyProtection="1">
      <alignment horizontal="center"/>
    </xf>
    <xf numFmtId="44" fontId="39" fillId="0" borderId="11" xfId="86" applyFont="1" applyBorder="1" applyAlignment="1" applyProtection="1"/>
    <xf numFmtId="0" fontId="0" fillId="33" borderId="18" xfId="0" applyFont="1" applyFill="1" applyBorder="1" applyAlignment="1" applyProtection="1">
      <alignment horizontal="center" vertical="center"/>
    </xf>
    <xf numFmtId="0" fontId="0" fillId="33" borderId="19" xfId="0" applyFont="1" applyFill="1" applyBorder="1" applyAlignment="1" applyProtection="1">
      <alignment horizontal="center" vertical="center"/>
    </xf>
    <xf numFmtId="0" fontId="0" fillId="33" borderId="20" xfId="0" applyFont="1" applyFill="1" applyBorder="1" applyAlignment="1" applyProtection="1">
      <alignment horizontal="center" vertical="center"/>
    </xf>
    <xf numFmtId="0" fontId="0" fillId="33" borderId="11" xfId="0" applyFont="1" applyFill="1" applyBorder="1" applyAlignment="1" applyProtection="1">
      <alignment horizontal="center" vertical="center"/>
    </xf>
    <xf numFmtId="44" fontId="39" fillId="0" borderId="11" xfId="86" applyFont="1" applyBorder="1" applyAlignment="1" applyProtection="1">
      <alignment horizontal="right"/>
    </xf>
    <xf numFmtId="0" fontId="65" fillId="32" borderId="18" xfId="0" applyFont="1" applyFill="1" applyBorder="1" applyAlignment="1" applyProtection="1">
      <alignment horizontal="center" vertical="center"/>
    </xf>
    <xf numFmtId="0" fontId="65" fillId="32" borderId="19" xfId="0" applyFont="1" applyFill="1" applyBorder="1" applyAlignment="1" applyProtection="1">
      <alignment horizontal="center" vertical="center"/>
    </xf>
    <xf numFmtId="0" fontId="65" fillId="32" borderId="20" xfId="0" applyFont="1" applyFill="1" applyBorder="1" applyAlignment="1" applyProtection="1">
      <alignment horizontal="center" vertical="center"/>
    </xf>
    <xf numFmtId="0" fontId="65" fillId="32" borderId="11" xfId="0" applyFont="1" applyFill="1" applyBorder="1" applyAlignment="1" applyProtection="1">
      <alignment horizontal="center" vertical="center"/>
    </xf>
    <xf numFmtId="44" fontId="65" fillId="32" borderId="11" xfId="86" applyFont="1" applyFill="1" applyBorder="1" applyAlignment="1" applyProtection="1">
      <alignment horizontal="right"/>
    </xf>
    <xf numFmtId="0" fontId="0" fillId="34" borderId="0" xfId="0" applyFill="1" applyProtection="1"/>
    <xf numFmtId="0" fontId="39" fillId="34" borderId="18" xfId="0" applyFont="1" applyFill="1" applyBorder="1" applyAlignment="1" applyProtection="1">
      <alignment horizontal="center"/>
    </xf>
    <xf numFmtId="0" fontId="39" fillId="34" borderId="19" xfId="0" applyFont="1" applyFill="1" applyBorder="1" applyAlignment="1" applyProtection="1">
      <alignment horizontal="center"/>
    </xf>
    <xf numFmtId="0" fontId="39" fillId="34" borderId="20" xfId="0" applyFont="1" applyFill="1" applyBorder="1" applyAlignment="1" applyProtection="1">
      <alignment horizontal="center"/>
    </xf>
    <xf numFmtId="0" fontId="39" fillId="34" borderId="11" xfId="0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Alignment="1" applyProtection="1">
      <alignment horizontal="right"/>
    </xf>
    <xf numFmtId="0" fontId="60" fillId="34" borderId="18" xfId="0" applyFont="1" applyFill="1" applyBorder="1" applyAlignment="1" applyProtection="1">
      <alignment horizontal="center"/>
    </xf>
    <xf numFmtId="0" fontId="60" fillId="34" borderId="19" xfId="0" applyFont="1" applyFill="1" applyBorder="1" applyAlignment="1" applyProtection="1">
      <alignment horizontal="center"/>
    </xf>
    <xf numFmtId="0" fontId="60" fillId="34" borderId="20" xfId="0" applyFont="1" applyFill="1" applyBorder="1" applyAlignment="1" applyProtection="1">
      <alignment horizontal="center"/>
    </xf>
    <xf numFmtId="0" fontId="60" fillId="34" borderId="11" xfId="0" applyFont="1" applyFill="1" applyBorder="1" applyAlignment="1" applyProtection="1">
      <alignment horizontal="center"/>
    </xf>
    <xf numFmtId="44" fontId="0" fillId="34" borderId="11" xfId="0" applyNumberFormat="1" applyFill="1" applyBorder="1" applyProtection="1"/>
    <xf numFmtId="0" fontId="51" fillId="33" borderId="18" xfId="0" applyFont="1" applyFill="1" applyBorder="1" applyAlignment="1" applyProtection="1">
      <alignment horizontal="center" wrapText="1"/>
    </xf>
    <xf numFmtId="0" fontId="51" fillId="33" borderId="19" xfId="0" applyFont="1" applyFill="1" applyBorder="1" applyAlignment="1" applyProtection="1">
      <alignment horizontal="center" wrapText="1"/>
    </xf>
    <xf numFmtId="0" fontId="51" fillId="33" borderId="20" xfId="0" applyFont="1" applyFill="1" applyBorder="1" applyAlignment="1" applyProtection="1">
      <alignment horizontal="center" wrapText="1"/>
    </xf>
    <xf numFmtId="0" fontId="51" fillId="33" borderId="11" xfId="0" applyFont="1" applyFill="1" applyBorder="1" applyAlignment="1" applyProtection="1">
      <alignment horizontal="center" wrapText="1"/>
    </xf>
    <xf numFmtId="44" fontId="39" fillId="20" borderId="11" xfId="86" applyFont="1" applyFill="1" applyBorder="1" applyAlignment="1" applyProtection="1">
      <alignment horizontal="right" vertical="center"/>
    </xf>
    <xf numFmtId="0" fontId="65" fillId="32" borderId="18" xfId="0" applyFont="1" applyFill="1" applyBorder="1" applyAlignment="1" applyProtection="1">
      <alignment horizontal="center"/>
    </xf>
    <xf numFmtId="0" fontId="65" fillId="32" borderId="19" xfId="0" applyFont="1" applyFill="1" applyBorder="1" applyAlignment="1" applyProtection="1">
      <alignment horizontal="center"/>
    </xf>
    <xf numFmtId="0" fontId="65" fillId="32" borderId="20" xfId="0" applyFont="1" applyFill="1" applyBorder="1" applyAlignment="1" applyProtection="1">
      <alignment horizontal="center"/>
    </xf>
    <xf numFmtId="0" fontId="65" fillId="32" borderId="11" xfId="0" applyFont="1" applyFill="1" applyBorder="1" applyAlignment="1" applyProtection="1">
      <alignment horizontal="center"/>
    </xf>
    <xf numFmtId="44" fontId="65" fillId="32" borderId="11" xfId="0" applyNumberFormat="1" applyFont="1" applyFill="1" applyBorder="1" applyProtection="1"/>
    <xf numFmtId="0" fontId="39" fillId="25" borderId="11" xfId="0" applyFont="1" applyFill="1" applyBorder="1" applyAlignment="1" applyProtection="1">
      <alignment horizontal="right"/>
      <protection locked="0"/>
    </xf>
    <xf numFmtId="0" fontId="72" fillId="30" borderId="11" xfId="0" applyFont="1" applyFill="1" applyBorder="1" applyAlignment="1" applyProtection="1">
      <alignment horizontal="center"/>
      <protection locked="0" hidden="1"/>
    </xf>
    <xf numFmtId="0" fontId="72" fillId="25" borderId="11" xfId="0" applyFont="1" applyFill="1" applyBorder="1" applyAlignment="1" applyProtection="1">
      <alignment horizontal="center"/>
      <protection locked="0"/>
    </xf>
    <xf numFmtId="10" fontId="72" fillId="25" borderId="11" xfId="87" applyNumberFormat="1" applyFont="1" applyFill="1" applyBorder="1" applyAlignment="1" applyProtection="1">
      <alignment horizontal="center"/>
      <protection locked="0"/>
    </xf>
    <xf numFmtId="0" fontId="40" fillId="21" borderId="31" xfId="60" quotePrefix="1" applyFont="1" applyFill="1" applyBorder="1" applyAlignment="1" applyProtection="1">
      <alignment horizontal="center" vertical="center" wrapText="1"/>
    </xf>
    <xf numFmtId="0" fontId="40" fillId="21" borderId="32" xfId="60" applyFont="1" applyFill="1" applyBorder="1" applyAlignment="1" applyProtection="1">
      <alignment horizontal="center" vertical="center" wrapText="1"/>
    </xf>
    <xf numFmtId="0" fontId="40" fillId="21" borderId="31" xfId="60" applyFont="1" applyFill="1" applyBorder="1" applyAlignment="1" applyProtection="1">
      <alignment horizontal="center" vertical="center" wrapText="1"/>
    </xf>
    <xf numFmtId="0" fontId="40" fillId="21" borderId="32" xfId="60" applyFont="1" applyFill="1" applyBorder="1" applyAlignment="1" applyProtection="1">
      <alignment vertical="center" wrapText="1"/>
    </xf>
    <xf numFmtId="0" fontId="40" fillId="21" borderId="33" xfId="60" applyFont="1" applyFill="1" applyBorder="1" applyAlignment="1" applyProtection="1">
      <alignment vertical="center" wrapText="1"/>
    </xf>
    <xf numFmtId="0" fontId="40" fillId="21" borderId="34" xfId="60" applyFont="1" applyFill="1" applyBorder="1" applyAlignment="1" applyProtection="1">
      <alignment horizontal="center" vertical="center" wrapText="1"/>
    </xf>
    <xf numFmtId="0" fontId="40" fillId="21" borderId="35" xfId="60" applyFont="1" applyFill="1" applyBorder="1" applyAlignment="1" applyProtection="1">
      <alignment horizontal="center" vertical="center" wrapText="1"/>
    </xf>
    <xf numFmtId="0" fontId="40" fillId="21" borderId="35" xfId="60" applyFont="1" applyFill="1" applyBorder="1" applyAlignment="1" applyProtection="1">
      <alignment vertical="center" wrapText="1"/>
    </xf>
    <xf numFmtId="0" fontId="40" fillId="21" borderId="36" xfId="60" applyFont="1" applyFill="1" applyBorder="1" applyAlignment="1" applyProtection="1">
      <alignment vertical="center" wrapText="1"/>
    </xf>
    <xf numFmtId="0" fontId="58" fillId="0" borderId="12" xfId="60" applyFont="1" applyFill="1" applyBorder="1" applyAlignment="1" applyProtection="1">
      <alignment horizontal="center" vertical="center"/>
    </xf>
    <xf numFmtId="0" fontId="58" fillId="0" borderId="13" xfId="60" applyFont="1" applyFill="1" applyBorder="1" applyAlignment="1" applyProtection="1">
      <alignment horizontal="center" vertical="center"/>
    </xf>
    <xf numFmtId="0" fontId="58" fillId="0" borderId="14" xfId="60" applyFont="1" applyFill="1" applyBorder="1" applyAlignment="1" applyProtection="1">
      <alignment horizontal="center" vertical="center"/>
    </xf>
    <xf numFmtId="0" fontId="2" fillId="0" borderId="0" xfId="60" applyFont="1" applyFill="1" applyBorder="1" applyAlignment="1" applyProtection="1">
      <alignment horizontal="center" vertical="center"/>
    </xf>
    <xf numFmtId="164" fontId="5" fillId="22" borderId="0" xfId="60" applyNumberFormat="1" applyFont="1" applyFill="1" applyBorder="1" applyAlignment="1" applyProtection="1">
      <alignment vertical="center"/>
    </xf>
    <xf numFmtId="0" fontId="2" fillId="0" borderId="0" xfId="60" applyFont="1" applyFill="1" applyBorder="1" applyAlignment="1" applyProtection="1">
      <alignment horizontal="right" vertical="center"/>
    </xf>
    <xf numFmtId="14" fontId="32" fillId="0" borderId="0" xfId="60" applyNumberFormat="1" applyFont="1" applyFill="1" applyBorder="1" applyAlignment="1" applyProtection="1">
      <alignment vertical="center"/>
    </xf>
    <xf numFmtId="0" fontId="2" fillId="0" borderId="0" xfId="60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2" fillId="0" borderId="25" xfId="6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vertical="top" wrapText="1"/>
    </xf>
    <xf numFmtId="14" fontId="32" fillId="0" borderId="0" xfId="60" applyNumberFormat="1" applyFont="1" applyFill="1" applyBorder="1" applyAlignment="1" applyProtection="1">
      <alignment horizontal="center" vertical="center"/>
    </xf>
    <xf numFmtId="0" fontId="2" fillId="0" borderId="0" xfId="6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vertical="top"/>
    </xf>
    <xf numFmtId="0" fontId="2" fillId="20" borderId="0" xfId="60" applyFont="1" applyFill="1" applyBorder="1" applyAlignment="1" applyProtection="1">
      <alignment horizontal="center" vertical="center"/>
    </xf>
    <xf numFmtId="14" fontId="32" fillId="20" borderId="0" xfId="60" applyNumberFormat="1" applyFont="1" applyFill="1" applyBorder="1" applyAlignment="1" applyProtection="1">
      <alignment horizontal="center" vertical="center"/>
    </xf>
    <xf numFmtId="0" fontId="52" fillId="20" borderId="0" xfId="0" applyFont="1" applyFill="1" applyAlignment="1" applyProtection="1">
      <alignment vertical="top" wrapText="1"/>
    </xf>
    <xf numFmtId="0" fontId="2" fillId="0" borderId="0" xfId="60" applyFont="1" applyFill="1" applyBorder="1" applyAlignment="1" applyProtection="1">
      <alignment vertical="center"/>
    </xf>
    <xf numFmtId="0" fontId="52" fillId="0" borderId="0" xfId="0" applyFont="1" applyBorder="1" applyAlignment="1" applyProtection="1">
      <alignment vertical="top" wrapText="1"/>
    </xf>
    <xf numFmtId="0" fontId="60" fillId="0" borderId="0" xfId="0" applyFont="1" applyProtection="1"/>
    <xf numFmtId="0" fontId="62" fillId="0" borderId="0" xfId="0" applyFont="1" applyAlignment="1" applyProtection="1">
      <alignment vertical="top"/>
    </xf>
    <xf numFmtId="0" fontId="52" fillId="20" borderId="0" xfId="0" applyFont="1" applyFill="1" applyBorder="1" applyAlignment="1" applyProtection="1">
      <alignment vertical="top" wrapText="1"/>
    </xf>
    <xf numFmtId="0" fontId="52" fillId="20" borderId="37" xfId="0" applyFont="1" applyFill="1" applyBorder="1" applyAlignment="1" applyProtection="1">
      <alignment vertical="top" wrapText="1"/>
    </xf>
    <xf numFmtId="0" fontId="4" fillId="23" borderId="12" xfId="60" applyFont="1" applyFill="1" applyBorder="1" applyAlignment="1" applyProtection="1">
      <alignment horizontal="center" vertical="center"/>
    </xf>
    <xf numFmtId="0" fontId="4" fillId="23" borderId="13" xfId="60" applyFont="1" applyFill="1" applyBorder="1" applyAlignment="1" applyProtection="1">
      <alignment horizontal="center" vertical="center"/>
    </xf>
    <xf numFmtId="0" fontId="4" fillId="23" borderId="14" xfId="60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horizontal="justify" vertical="center" wrapText="1"/>
    </xf>
    <xf numFmtId="0" fontId="13" fillId="0" borderId="0" xfId="66" applyFont="1" applyFill="1" applyBorder="1" applyAlignment="1" applyProtection="1">
      <alignment vertical="center"/>
    </xf>
    <xf numFmtId="0" fontId="49" fillId="0" borderId="0" xfId="60" applyFont="1" applyBorder="1" applyProtection="1"/>
    <xf numFmtId="0" fontId="49" fillId="0" borderId="0" xfId="60" applyFont="1" applyBorder="1" applyAlignment="1" applyProtection="1">
      <alignment horizontal="left"/>
    </xf>
    <xf numFmtId="0" fontId="3" fillId="0" borderId="0" xfId="60" applyFont="1" applyBorder="1" applyAlignment="1" applyProtection="1">
      <alignment horizontal="left"/>
    </xf>
    <xf numFmtId="0" fontId="41" fillId="0" borderId="0" xfId="0" applyFont="1" applyBorder="1" applyProtection="1"/>
    <xf numFmtId="0" fontId="41" fillId="0" borderId="0" xfId="0" applyFont="1" applyFill="1" applyProtection="1"/>
    <xf numFmtId="0" fontId="49" fillId="0" borderId="11" xfId="60" applyFont="1" applyBorder="1" applyAlignment="1" applyProtection="1">
      <alignment horizontal="center" vertical="center"/>
    </xf>
    <xf numFmtId="0" fontId="49" fillId="0" borderId="11" xfId="6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left" wrapText="1"/>
    </xf>
    <xf numFmtId="0" fontId="4" fillId="23" borderId="47" xfId="60" applyFont="1" applyFill="1" applyBorder="1" applyAlignment="1" applyProtection="1">
      <alignment horizontal="center" vertical="center"/>
    </xf>
    <xf numFmtId="0" fontId="4" fillId="23" borderId="37" xfId="60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justify" vertical="justify" wrapText="1"/>
    </xf>
    <xf numFmtId="0" fontId="53" fillId="0" borderId="0" xfId="60" applyFont="1" applyBorder="1" applyProtection="1"/>
    <xf numFmtId="0" fontId="54" fillId="0" borderId="0" xfId="0" applyFont="1" applyProtection="1"/>
    <xf numFmtId="0" fontId="7" fillId="0" borderId="0" xfId="60" applyFont="1" applyBorder="1" applyAlignment="1" applyProtection="1">
      <alignment horizontal="left"/>
    </xf>
    <xf numFmtId="0" fontId="49" fillId="0" borderId="11" xfId="60" applyFont="1" applyBorder="1" applyAlignment="1" applyProtection="1">
      <alignment horizontal="center" vertical="center"/>
    </xf>
    <xf numFmtId="0" fontId="49" fillId="0" borderId="18" xfId="60" applyFont="1" applyBorder="1" applyAlignment="1" applyProtection="1">
      <alignment horizontal="center" vertical="center" wrapText="1"/>
    </xf>
    <xf numFmtId="0" fontId="49" fillId="0" borderId="19" xfId="60" applyFont="1" applyBorder="1" applyAlignment="1" applyProtection="1">
      <alignment horizontal="center" vertical="center" wrapText="1"/>
    </xf>
    <xf numFmtId="0" fontId="49" fillId="0" borderId="20" xfId="60" applyFont="1" applyBorder="1" applyAlignment="1" applyProtection="1">
      <alignment horizontal="center" vertical="center" wrapText="1"/>
    </xf>
    <xf numFmtId="0" fontId="49" fillId="0" borderId="11" xfId="60" applyFont="1" applyBorder="1" applyAlignment="1" applyProtection="1">
      <alignment horizontal="center" vertical="center" wrapText="1"/>
    </xf>
    <xf numFmtId="0" fontId="13" fillId="0" borderId="11" xfId="60" applyFont="1" applyBorder="1" applyAlignment="1" applyProtection="1">
      <alignment horizontal="center" vertical="center" wrapText="1"/>
    </xf>
    <xf numFmtId="0" fontId="49" fillId="0" borderId="0" xfId="60" applyFont="1" applyFill="1" applyBorder="1" applyAlignment="1" applyProtection="1">
      <alignment horizontal="center" vertical="center" wrapText="1"/>
    </xf>
    <xf numFmtId="0" fontId="9" fillId="0" borderId="11" xfId="60" applyFont="1" applyBorder="1" applyAlignment="1" applyProtection="1">
      <alignment horizontal="left" vertical="center" wrapText="1"/>
    </xf>
    <xf numFmtId="0" fontId="41" fillId="0" borderId="11" xfId="0" applyFont="1" applyBorder="1" applyProtection="1"/>
    <xf numFmtId="0" fontId="56" fillId="0" borderId="0" xfId="60" applyFont="1" applyFill="1" applyBorder="1" applyAlignment="1" applyProtection="1">
      <alignment vertical="center" wrapText="1"/>
    </xf>
    <xf numFmtId="0" fontId="0" fillId="29" borderId="0" xfId="0" applyFill="1" applyProtection="1"/>
    <xf numFmtId="0" fontId="49" fillId="0" borderId="11" xfId="60" applyFont="1" applyBorder="1" applyAlignment="1" applyProtection="1">
      <alignment horizontal="left" vertical="center" wrapText="1"/>
    </xf>
    <xf numFmtId="1" fontId="69" fillId="36" borderId="11" xfId="65" applyNumberFormat="1" applyFont="1" applyFill="1" applyBorder="1" applyAlignment="1" applyProtection="1">
      <alignment horizontal="center" vertical="center"/>
    </xf>
    <xf numFmtId="0" fontId="52" fillId="0" borderId="22" xfId="0" applyFont="1" applyBorder="1" applyAlignment="1" applyProtection="1">
      <alignment vertical="top" wrapText="1"/>
    </xf>
    <xf numFmtId="0" fontId="12" fillId="20" borderId="22" xfId="60" applyFont="1" applyFill="1" applyBorder="1" applyAlignment="1" applyProtection="1">
      <alignment horizontal="justify" vertical="top" wrapText="1"/>
    </xf>
    <xf numFmtId="0" fontId="12" fillId="20" borderId="0" xfId="60" applyFont="1" applyFill="1" applyBorder="1" applyAlignment="1" applyProtection="1">
      <alignment horizontal="justify" vertical="top" wrapText="1"/>
    </xf>
    <xf numFmtId="0" fontId="63" fillId="0" borderId="0" xfId="0" applyFont="1" applyProtection="1"/>
    <xf numFmtId="0" fontId="55" fillId="0" borderId="0" xfId="0" applyFont="1" applyProtection="1"/>
    <xf numFmtId="0" fontId="52" fillId="0" borderId="37" xfId="0" applyFont="1" applyBorder="1" applyAlignment="1" applyProtection="1">
      <alignment horizontal="left" vertical="top" wrapText="1"/>
    </xf>
    <xf numFmtId="0" fontId="4" fillId="0" borderId="0" xfId="60" applyFont="1" applyFill="1" applyBorder="1" applyAlignment="1" applyProtection="1">
      <alignment horizontal="center" vertical="center"/>
    </xf>
    <xf numFmtId="0" fontId="7" fillId="0" borderId="0" xfId="60" applyFont="1" applyFill="1" applyBorder="1" applyProtection="1"/>
    <xf numFmtId="0" fontId="2" fillId="0" borderId="0" xfId="60" applyFont="1" applyFill="1" applyBorder="1" applyAlignment="1" applyProtection="1">
      <alignment horizontal="left" vertical="top" wrapText="1"/>
    </xf>
    <xf numFmtId="0" fontId="2" fillId="0" borderId="0" xfId="60" applyFont="1" applyBorder="1" applyAlignment="1" applyProtection="1">
      <alignment horizontal="left" vertical="top" wrapText="1"/>
    </xf>
    <xf numFmtId="0" fontId="2" fillId="0" borderId="0" xfId="60" applyFont="1" applyBorder="1" applyAlignment="1" applyProtection="1">
      <alignment horizontal="left" vertical="top" wrapText="1"/>
    </xf>
    <xf numFmtId="0" fontId="6" fillId="0" borderId="0" xfId="60" applyFont="1" applyBorder="1" applyAlignment="1" applyProtection="1">
      <alignment horizontal="left" vertical="top" wrapText="1"/>
    </xf>
    <xf numFmtId="0" fontId="6" fillId="0" borderId="0" xfId="60" applyFont="1" applyBorder="1" applyAlignment="1" applyProtection="1">
      <alignment horizontal="left" vertical="top" wrapText="1"/>
    </xf>
    <xf numFmtId="0" fontId="7" fillId="0" borderId="0" xfId="60" applyFont="1" applyBorder="1" applyProtection="1"/>
    <xf numFmtId="0" fontId="3" fillId="0" borderId="18" xfId="60" applyFont="1" applyBorder="1" applyAlignment="1" applyProtection="1">
      <alignment horizontal="left" wrapText="1"/>
    </xf>
    <xf numFmtId="0" fontId="3" fillId="0" borderId="19" xfId="60" applyFont="1" applyBorder="1" applyAlignment="1" applyProtection="1">
      <alignment horizontal="left" wrapText="1"/>
    </xf>
    <xf numFmtId="0" fontId="3" fillId="0" borderId="20" xfId="60" applyFont="1" applyBorder="1" applyAlignment="1" applyProtection="1">
      <alignment horizontal="left" wrapText="1"/>
    </xf>
    <xf numFmtId="1" fontId="3" fillId="36" borderId="11" xfId="65" applyNumberFormat="1" applyFont="1" applyFill="1" applyBorder="1" applyAlignment="1" applyProtection="1">
      <alignment horizontal="center" vertical="center"/>
    </xf>
    <xf numFmtId="0" fontId="3" fillId="0" borderId="0" xfId="60" applyFont="1" applyBorder="1" applyProtection="1"/>
    <xf numFmtId="0" fontId="2" fillId="0" borderId="0" xfId="60" applyFont="1" applyBorder="1" applyAlignment="1" applyProtection="1">
      <alignment horizontal="center" vertical="top" wrapText="1"/>
    </xf>
    <xf numFmtId="0" fontId="2" fillId="0" borderId="0" xfId="60" applyFont="1" applyFill="1" applyBorder="1" applyAlignment="1" applyProtection="1">
      <alignment horizontal="left" vertical="top" wrapText="1"/>
    </xf>
    <xf numFmtId="0" fontId="8" fillId="0" borderId="0" xfId="60" applyFont="1" applyFill="1" applyBorder="1" applyProtection="1"/>
    <xf numFmtId="0" fontId="67" fillId="20" borderId="11" xfId="0" applyFont="1" applyFill="1" applyBorder="1" applyAlignment="1" applyProtection="1">
      <alignment horizontal="center" vertical="center"/>
    </xf>
    <xf numFmtId="0" fontId="67" fillId="20" borderId="11" xfId="0" applyFont="1" applyFill="1" applyBorder="1" applyAlignment="1" applyProtection="1">
      <alignment horizontal="center" vertical="center" wrapText="1"/>
    </xf>
    <xf numFmtId="0" fontId="68" fillId="0" borderId="18" xfId="60" applyFont="1" applyFill="1" applyBorder="1" applyAlignment="1" applyProtection="1">
      <alignment horizontal="left" vertical="center" wrapText="1"/>
    </xf>
    <xf numFmtId="0" fontId="68" fillId="0" borderId="20" xfId="6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1" fillId="0" borderId="0" xfId="0" applyFont="1" applyAlignment="1" applyProtection="1">
      <alignment horizontal="left" vertical="center" wrapText="1"/>
    </xf>
    <xf numFmtId="0" fontId="7" fillId="0" borderId="0" xfId="60" applyFont="1" applyFill="1" applyBorder="1" applyAlignment="1" applyProtection="1">
      <alignment horizontal="left"/>
    </xf>
    <xf numFmtId="0" fontId="13" fillId="0" borderId="21" xfId="60" applyFont="1" applyFill="1" applyBorder="1" applyAlignment="1" applyProtection="1">
      <alignment horizontal="center" vertical="center"/>
    </xf>
    <xf numFmtId="0" fontId="13" fillId="0" borderId="26" xfId="60" applyFont="1" applyFill="1" applyBorder="1" applyAlignment="1" applyProtection="1">
      <alignment horizontal="center" vertical="center"/>
    </xf>
    <xf numFmtId="14" fontId="32" fillId="0" borderId="11" xfId="60" applyNumberFormat="1" applyFont="1" applyFill="1" applyBorder="1" applyAlignment="1" applyProtection="1">
      <alignment vertical="center"/>
    </xf>
    <xf numFmtId="0" fontId="13" fillId="0" borderId="24" xfId="60" applyFont="1" applyFill="1" applyBorder="1" applyAlignment="1" applyProtection="1">
      <alignment horizontal="center" vertical="center"/>
    </xf>
    <xf numFmtId="0" fontId="13" fillId="0" borderId="28" xfId="60" applyFont="1" applyFill="1" applyBorder="1" applyAlignment="1" applyProtection="1">
      <alignment horizontal="center" vertical="center"/>
    </xf>
    <xf numFmtId="0" fontId="13" fillId="0" borderId="11" xfId="60" applyFont="1" applyFill="1" applyBorder="1" applyAlignment="1" applyProtection="1">
      <alignment horizontal="center" vertical="center"/>
    </xf>
    <xf numFmtId="0" fontId="13" fillId="0" borderId="11" xfId="60" applyFont="1" applyFill="1" applyBorder="1" applyAlignment="1" applyProtection="1">
      <alignment horizontal="justify" vertical="center"/>
    </xf>
  </cellXfs>
  <cellStyles count="8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Cor1 2" xfId="19"/>
    <cellStyle name="40% - Cor2 2" xfId="20"/>
    <cellStyle name="40% - Cor3 2" xfId="21"/>
    <cellStyle name="40% - Cor5 2" xfId="22"/>
    <cellStyle name="40% - Cor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60% - Cor2 2" xfId="30"/>
    <cellStyle name="60% - Cor3 2" xfId="31"/>
    <cellStyle name="60% - Cor5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beçalho 1 2" xfId="40"/>
    <cellStyle name="Cabeçalho 2 2" xfId="41"/>
    <cellStyle name="Cabeçalho 3 2" xfId="42"/>
    <cellStyle name="Cabeçalho 4 2" xfId="43"/>
    <cellStyle name="Calculation 2" xfId="44"/>
    <cellStyle name="Cálculo 2" xfId="45"/>
    <cellStyle name="Célula Ligada 2" xfId="46"/>
    <cellStyle name="Check Cell 2" xfId="47"/>
    <cellStyle name="Cor3 2" xfId="48"/>
    <cellStyle name="Correcto 2" xfId="49"/>
    <cellStyle name="Entrada 2" xfId="50"/>
    <cellStyle name="Euro" xfId="51"/>
    <cellStyle name="Euro 2" xfId="52"/>
    <cellStyle name="Euro 3" xfId="53"/>
    <cellStyle name="Euro 3 2" xfId="54"/>
    <cellStyle name="Euro 4" xfId="55"/>
    <cellStyle name="Euro 4 2" xfId="56"/>
    <cellStyle name="Explanatory Text 2" xfId="57"/>
    <cellStyle name="Moeda" xfId="86" builtinId="4"/>
    <cellStyle name="Moeda 2" xfId="58"/>
    <cellStyle name="Neutral 2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_360 atecnica" xfId="65"/>
    <cellStyle name="Normal_FACI-ValeInov-110" xfId="66"/>
    <cellStyle name="Nota 2" xfId="67"/>
    <cellStyle name="Nota 3" xfId="68"/>
    <cellStyle name="Nota 4" xfId="69"/>
    <cellStyle name="Nota 5" xfId="70"/>
    <cellStyle name="Output 2" xfId="71"/>
    <cellStyle name="Percent 2" xfId="72"/>
    <cellStyle name="Percent 2 2" xfId="73"/>
    <cellStyle name="Percent 3" xfId="74"/>
    <cellStyle name="Percent 4" xfId="75"/>
    <cellStyle name="Percent 4 2" xfId="76"/>
    <cellStyle name="Percentagem" xfId="87" builtinId="5"/>
    <cellStyle name="Percentagem 2" xfId="77"/>
    <cellStyle name="Percentagem 2 2" xfId="78"/>
    <cellStyle name="Percentagem 3" xfId="79"/>
    <cellStyle name="Saída 2" xfId="80"/>
    <cellStyle name="Texto de Aviso 2" xfId="81"/>
    <cellStyle name="Texto Explicativo 2" xfId="82"/>
    <cellStyle name="Title 2" xfId="83"/>
    <cellStyle name="Total 2" xfId="84"/>
    <cellStyle name="Total 3" xfId="8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394608</xdr:colOff>
      <xdr:row>2</xdr:row>
      <xdr:rowOff>789214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96833" y="201083"/>
          <a:ext cx="6882192" cy="979714"/>
          <a:chOff x="3459" y="9833"/>
          <a:chExt cx="5850" cy="900"/>
        </a:xfrm>
      </xdr:grpSpPr>
      <xdr:pic>
        <xdr:nvPicPr>
          <xdr:cNvPr id="7" name="Picture 20" descr="Descrição: Logo_CRESC_cmyk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59" y="9996"/>
            <a:ext cx="1581" cy="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7912"/>
          <a:stretch>
            <a:fillRect/>
          </a:stretch>
        </xdr:blipFill>
        <xdr:spPr bwMode="auto">
          <a:xfrm>
            <a:off x="5254" y="9833"/>
            <a:ext cx="1710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657" t="20000" r="8998" b="8000"/>
          <a:stretch>
            <a:fillRect/>
          </a:stretch>
        </xdr:blipFill>
        <xdr:spPr bwMode="auto">
          <a:xfrm>
            <a:off x="7096" y="10030"/>
            <a:ext cx="2213" cy="7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Z381"/>
  <sheetViews>
    <sheetView showGridLines="0" tabSelected="1" zoomScale="90" zoomScaleNormal="90" zoomScaleSheetLayoutView="70" workbookViewId="0">
      <selection activeCell="E13" sqref="E13:M13"/>
    </sheetView>
  </sheetViews>
  <sheetFormatPr defaultRowHeight="15" x14ac:dyDescent="0.25"/>
  <cols>
    <col min="1" max="1" width="1.28515625" style="176" customWidth="1"/>
    <col min="2" max="2" width="11.28515625" style="176" customWidth="1"/>
    <col min="3" max="3" width="21.140625" style="176" customWidth="1"/>
    <col min="4" max="4" width="17.28515625" style="176" customWidth="1"/>
    <col min="5" max="6" width="13.42578125" style="176" customWidth="1"/>
    <col min="7" max="8" width="14.5703125" style="176" customWidth="1"/>
    <col min="9" max="9" width="12.5703125" style="176" customWidth="1"/>
    <col min="10" max="11" width="13.42578125" style="176" customWidth="1"/>
    <col min="12" max="13" width="15" style="176" customWidth="1"/>
    <col min="14" max="14" width="13.42578125" style="176" customWidth="1"/>
    <col min="15" max="15" width="9.7109375" style="176" customWidth="1"/>
    <col min="16" max="16" width="9.5703125" style="176" customWidth="1"/>
    <col min="17" max="17" width="5.5703125" style="176" customWidth="1"/>
    <col min="18" max="18" width="5.42578125" style="176" customWidth="1"/>
    <col min="19" max="19" width="9.140625" style="209" hidden="1" customWidth="1"/>
    <col min="20" max="21" width="9.140625" style="209"/>
    <col min="22" max="16384" width="9.140625" style="176"/>
  </cols>
  <sheetData>
    <row r="1" spans="2:18" ht="15.75" thickBot="1" x14ac:dyDescent="0.3"/>
    <row r="2" spans="2:18" ht="15.6" customHeight="1" thickTop="1" x14ac:dyDescent="0.25">
      <c r="B2" s="259" t="s">
        <v>217</v>
      </c>
      <c r="C2" s="260"/>
      <c r="D2" s="260"/>
      <c r="E2" s="260"/>
      <c r="F2" s="261"/>
      <c r="G2" s="260"/>
      <c r="H2" s="262"/>
      <c r="I2" s="262"/>
      <c r="J2" s="262"/>
      <c r="K2" s="262"/>
      <c r="L2" s="262"/>
      <c r="M2" s="262"/>
      <c r="N2" s="262"/>
      <c r="O2" s="262"/>
      <c r="P2" s="263"/>
    </row>
    <row r="3" spans="2:18" ht="73.900000000000006" customHeight="1" thickBot="1" x14ac:dyDescent="0.3">
      <c r="B3" s="264"/>
      <c r="C3" s="265"/>
      <c r="D3" s="265"/>
      <c r="E3" s="265"/>
      <c r="F3" s="264"/>
      <c r="G3" s="265"/>
      <c r="H3" s="266"/>
      <c r="I3" s="266"/>
      <c r="J3" s="266"/>
      <c r="K3" s="266"/>
      <c r="L3" s="266"/>
      <c r="M3" s="266"/>
      <c r="N3" s="266"/>
      <c r="O3" s="266"/>
      <c r="P3" s="267"/>
    </row>
    <row r="4" spans="2:18" ht="15.75" thickTop="1" x14ac:dyDescent="0.25"/>
    <row r="5" spans="2:18" ht="36" customHeight="1" x14ac:dyDescent="0.25">
      <c r="B5" s="268" t="s">
        <v>176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70"/>
    </row>
    <row r="8" spans="2:18" ht="27.75" customHeight="1" x14ac:dyDescent="0.25">
      <c r="B8" s="271" t="s">
        <v>177</v>
      </c>
      <c r="C8" s="271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272"/>
      <c r="R8" s="272"/>
    </row>
    <row r="10" spans="2:18" ht="20.45" customHeight="1" x14ac:dyDescent="0.25">
      <c r="B10" s="271" t="s">
        <v>178</v>
      </c>
      <c r="C10" s="271"/>
      <c r="D10" s="111"/>
      <c r="E10" s="112"/>
      <c r="G10" s="273" t="s">
        <v>179</v>
      </c>
      <c r="H10" s="113"/>
      <c r="I10" s="114"/>
      <c r="J10" s="114"/>
      <c r="K10" s="115"/>
      <c r="L10" s="274"/>
      <c r="M10" s="271" t="s">
        <v>180</v>
      </c>
      <c r="N10" s="271"/>
      <c r="O10" s="116"/>
      <c r="P10" s="117"/>
    </row>
    <row r="11" spans="2:18" ht="20.45" customHeight="1" x14ac:dyDescent="0.25">
      <c r="B11" s="275"/>
      <c r="C11" s="275"/>
      <c r="D11" s="275"/>
      <c r="E11" s="275"/>
      <c r="F11" s="275"/>
      <c r="G11" s="276"/>
      <c r="H11" s="275"/>
      <c r="I11" s="275"/>
      <c r="J11" s="275"/>
      <c r="K11" s="275"/>
      <c r="L11" s="275"/>
      <c r="M11" s="274"/>
    </row>
    <row r="12" spans="2:18" ht="34.5" customHeight="1" x14ac:dyDescent="0.25">
      <c r="B12" s="275"/>
      <c r="C12" s="277" t="s">
        <v>170</v>
      </c>
      <c r="D12" s="277"/>
      <c r="E12" s="271" t="s">
        <v>171</v>
      </c>
      <c r="F12" s="271"/>
      <c r="G12" s="271"/>
      <c r="H12" s="271"/>
      <c r="I12" s="271"/>
      <c r="J12" s="271"/>
      <c r="K12" s="271"/>
      <c r="L12" s="271"/>
      <c r="M12" s="271"/>
      <c r="N12" s="271" t="s">
        <v>173</v>
      </c>
      <c r="O12" s="271"/>
      <c r="P12" s="278"/>
    </row>
    <row r="13" spans="2:18" ht="34.5" customHeight="1" x14ac:dyDescent="0.25">
      <c r="B13" s="275"/>
      <c r="C13" s="118"/>
      <c r="D13" s="119"/>
      <c r="E13" s="120"/>
      <c r="F13" s="121"/>
      <c r="G13" s="121"/>
      <c r="H13" s="121"/>
      <c r="I13" s="121"/>
      <c r="J13" s="121"/>
      <c r="K13" s="121"/>
      <c r="L13" s="121"/>
      <c r="M13" s="122"/>
      <c r="N13" s="123"/>
      <c r="O13" s="124"/>
      <c r="P13" s="278"/>
    </row>
    <row r="14" spans="2:18" ht="34.5" customHeight="1" x14ac:dyDescent="0.25">
      <c r="B14" s="275"/>
      <c r="C14" s="125"/>
      <c r="D14" s="126"/>
      <c r="E14" s="127"/>
      <c r="F14" s="128"/>
      <c r="G14" s="128"/>
      <c r="H14" s="128"/>
      <c r="I14" s="128"/>
      <c r="J14" s="128"/>
      <c r="K14" s="128"/>
      <c r="L14" s="128"/>
      <c r="M14" s="129"/>
      <c r="N14" s="130"/>
      <c r="O14" s="131"/>
      <c r="P14" s="278"/>
    </row>
    <row r="15" spans="2:18" ht="34.5" customHeight="1" x14ac:dyDescent="0.25">
      <c r="B15" s="275"/>
      <c r="C15" s="132"/>
      <c r="D15" s="133"/>
      <c r="E15" s="134"/>
      <c r="F15" s="135"/>
      <c r="G15" s="135"/>
      <c r="H15" s="135"/>
      <c r="I15" s="135"/>
      <c r="J15" s="135"/>
      <c r="K15" s="135"/>
      <c r="L15" s="135"/>
      <c r="M15" s="136"/>
      <c r="N15" s="137"/>
      <c r="O15" s="138"/>
      <c r="P15" s="278"/>
    </row>
    <row r="16" spans="2:18" ht="34.5" customHeight="1" x14ac:dyDescent="0.25">
      <c r="B16" s="275"/>
      <c r="C16" s="275"/>
      <c r="D16" s="275"/>
      <c r="E16" s="279"/>
      <c r="F16" s="279"/>
      <c r="G16" s="280"/>
      <c r="H16" s="275"/>
      <c r="I16" s="279"/>
      <c r="J16" s="279"/>
      <c r="K16" s="278"/>
      <c r="L16" s="278"/>
      <c r="N16" s="281" t="s">
        <v>174</v>
      </c>
      <c r="O16" s="278"/>
      <c r="P16" s="278"/>
    </row>
    <row r="17" spans="2:26" ht="34.5" customHeight="1" x14ac:dyDescent="0.25">
      <c r="B17" s="275"/>
      <c r="C17" s="277" t="s">
        <v>175</v>
      </c>
      <c r="D17" s="277"/>
      <c r="E17" s="271" t="s">
        <v>171</v>
      </c>
      <c r="F17" s="271"/>
      <c r="G17" s="271"/>
      <c r="H17" s="271"/>
      <c r="I17" s="271"/>
      <c r="J17" s="271"/>
      <c r="K17" s="271"/>
      <c r="L17" s="271"/>
      <c r="M17" s="271"/>
      <c r="N17" s="271" t="s">
        <v>172</v>
      </c>
      <c r="O17" s="271"/>
      <c r="P17" s="278"/>
    </row>
    <row r="18" spans="2:26" ht="34.5" customHeight="1" x14ac:dyDescent="0.25">
      <c r="B18" s="275"/>
      <c r="C18" s="118"/>
      <c r="D18" s="119"/>
      <c r="E18" s="120"/>
      <c r="F18" s="121"/>
      <c r="G18" s="121"/>
      <c r="H18" s="121"/>
      <c r="I18" s="121"/>
      <c r="J18" s="121"/>
      <c r="K18" s="121"/>
      <c r="L18" s="121"/>
      <c r="M18" s="122"/>
      <c r="N18" s="123"/>
      <c r="O18" s="124"/>
      <c r="P18" s="278"/>
    </row>
    <row r="19" spans="2:26" ht="34.5" customHeight="1" x14ac:dyDescent="0.25">
      <c r="B19" s="275"/>
      <c r="C19" s="125"/>
      <c r="D19" s="126"/>
      <c r="E19" s="127"/>
      <c r="F19" s="128"/>
      <c r="G19" s="128"/>
      <c r="H19" s="128"/>
      <c r="I19" s="128"/>
      <c r="J19" s="128"/>
      <c r="K19" s="128"/>
      <c r="L19" s="128"/>
      <c r="M19" s="129"/>
      <c r="N19" s="130"/>
      <c r="O19" s="131"/>
      <c r="P19" s="278"/>
    </row>
    <row r="20" spans="2:26" ht="34.5" customHeight="1" x14ac:dyDescent="0.25">
      <c r="B20" s="275"/>
      <c r="C20" s="132"/>
      <c r="D20" s="133"/>
      <c r="E20" s="134"/>
      <c r="F20" s="135"/>
      <c r="G20" s="135"/>
      <c r="H20" s="135"/>
      <c r="I20" s="135"/>
      <c r="J20" s="135"/>
      <c r="K20" s="135"/>
      <c r="L20" s="135"/>
      <c r="M20" s="136"/>
      <c r="N20" s="137"/>
      <c r="O20" s="138"/>
      <c r="P20" s="278"/>
    </row>
    <row r="21" spans="2:26" s="183" customFormat="1" ht="34.5" customHeight="1" x14ac:dyDescent="0.25">
      <c r="B21" s="282"/>
      <c r="C21" s="282"/>
      <c r="D21" s="282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4"/>
    </row>
    <row r="22" spans="2:26" ht="34.5" customHeight="1" x14ac:dyDescent="0.25">
      <c r="B22" s="275"/>
      <c r="C22" s="277" t="s">
        <v>219</v>
      </c>
      <c r="D22" s="277"/>
      <c r="E22" s="285"/>
      <c r="F22" s="285"/>
      <c r="G22" s="285"/>
      <c r="H22" s="285"/>
      <c r="I22" s="285"/>
      <c r="J22" s="285"/>
      <c r="K22" s="285"/>
      <c r="L22" s="285"/>
      <c r="M22" s="285"/>
      <c r="N22" s="271"/>
      <c r="O22" s="271"/>
      <c r="P22" s="271"/>
      <c r="Q22" s="286"/>
      <c r="S22" s="176"/>
      <c r="V22" s="209"/>
      <c r="W22" s="209"/>
      <c r="X22" s="209"/>
      <c r="Y22" s="209"/>
      <c r="Z22" s="209"/>
    </row>
    <row r="23" spans="2:26" ht="34.5" customHeight="1" x14ac:dyDescent="0.25">
      <c r="B23" s="275"/>
      <c r="C23" s="356" t="s">
        <v>220</v>
      </c>
      <c r="D23" s="357"/>
      <c r="E23" s="358" t="s">
        <v>221</v>
      </c>
      <c r="F23" s="358"/>
      <c r="G23" s="139"/>
      <c r="H23" s="285"/>
      <c r="I23" s="361" t="s">
        <v>222</v>
      </c>
      <c r="J23" s="361"/>
      <c r="K23" s="140"/>
      <c r="L23" s="140"/>
      <c r="M23" s="285"/>
      <c r="N23" s="362" t="s">
        <v>223</v>
      </c>
      <c r="O23" s="362"/>
      <c r="P23" s="140"/>
      <c r="Q23" s="278"/>
      <c r="S23" s="287"/>
      <c r="V23" s="209"/>
      <c r="W23" s="209"/>
      <c r="X23" s="209"/>
      <c r="Y23" s="209"/>
      <c r="Z23" s="209"/>
    </row>
    <row r="24" spans="2:26" ht="34.5" customHeight="1" x14ac:dyDescent="0.25">
      <c r="B24" s="275"/>
      <c r="C24" s="359"/>
      <c r="D24" s="360"/>
      <c r="E24" s="358" t="s">
        <v>224</v>
      </c>
      <c r="F24" s="358"/>
      <c r="G24" s="139"/>
      <c r="H24" s="285"/>
      <c r="I24" s="361"/>
      <c r="J24" s="361"/>
      <c r="K24" s="140"/>
      <c r="L24" s="140"/>
      <c r="M24" s="285"/>
      <c r="N24" s="362"/>
      <c r="O24" s="362"/>
      <c r="P24" s="140"/>
      <c r="Q24" s="278"/>
      <c r="S24" s="287"/>
      <c r="V24" s="209"/>
      <c r="W24" s="209"/>
      <c r="X24" s="209"/>
      <c r="Y24" s="209"/>
      <c r="Z24" s="209"/>
    </row>
    <row r="25" spans="2:26" ht="30.75" customHeight="1" x14ac:dyDescent="0.25">
      <c r="C25" s="288" t="s">
        <v>225</v>
      </c>
      <c r="J25" s="289"/>
      <c r="K25" s="289"/>
      <c r="L25" s="289"/>
      <c r="M25" s="289"/>
      <c r="N25" s="289"/>
      <c r="O25" s="289"/>
      <c r="P25" s="289"/>
      <c r="Q25" s="289"/>
      <c r="R25" s="177"/>
      <c r="S25" s="176"/>
      <c r="V25" s="209"/>
      <c r="W25" s="209"/>
      <c r="X25" s="209"/>
      <c r="Y25" s="209"/>
      <c r="Z25" s="209"/>
    </row>
    <row r="26" spans="2:26" ht="34.5" customHeight="1" x14ac:dyDescent="0.25">
      <c r="J26" s="290"/>
      <c r="K26" s="290"/>
      <c r="L26" s="290"/>
      <c r="M26" s="290"/>
      <c r="N26" s="290"/>
      <c r="O26" s="290"/>
      <c r="P26" s="290"/>
      <c r="Q26" s="183"/>
    </row>
    <row r="27" spans="2:26" ht="30.75" customHeight="1" x14ac:dyDescent="0.25">
      <c r="B27" s="291" t="s">
        <v>146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3"/>
    </row>
    <row r="28" spans="2:26" ht="57" customHeight="1" x14ac:dyDescent="0.25">
      <c r="B28" s="294" t="s">
        <v>186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</row>
    <row r="29" spans="2:26" x14ac:dyDescent="0.25">
      <c r="B29" s="141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2:26" x14ac:dyDescent="0.25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26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2:26" x14ac:dyDescent="0.25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x14ac:dyDescent="0.25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2:16" x14ac:dyDescent="0.2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2:16" x14ac:dyDescent="0.2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</row>
    <row r="37" spans="2:16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2:16" x14ac:dyDescent="0.2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</row>
    <row r="39" spans="2:16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2:16" x14ac:dyDescent="0.25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</row>
    <row r="41" spans="2:16" x14ac:dyDescent="0.2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2:16" x14ac:dyDescent="0.2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</row>
    <row r="43" spans="2:16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</row>
    <row r="44" spans="2:16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2:16" x14ac:dyDescent="0.2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</row>
    <row r="46" spans="2:16" x14ac:dyDescent="0.2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</row>
    <row r="47" spans="2:16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</row>
    <row r="48" spans="2:16" x14ac:dyDescent="0.2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2:21" x14ac:dyDescent="0.2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</row>
    <row r="50" spans="2:21" x14ac:dyDescent="0.2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2:21" x14ac:dyDescent="0.2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2:21" x14ac:dyDescent="0.2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</row>
    <row r="53" spans="2:21" x14ac:dyDescent="0.2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2:21" x14ac:dyDescent="0.2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</row>
    <row r="55" spans="2:21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2:21" x14ac:dyDescent="0.2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</row>
    <row r="57" spans="2:21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</row>
    <row r="58" spans="2:21" x14ac:dyDescent="0.2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</row>
    <row r="59" spans="2:21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</row>
    <row r="60" spans="2:21" ht="13.15" customHeight="1" x14ac:dyDescent="0.2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</row>
    <row r="61" spans="2:2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95"/>
      <c r="P61" s="295"/>
    </row>
    <row r="62" spans="2:21" s="276" customFormat="1" x14ac:dyDescent="0.25">
      <c r="B62" s="296" t="s">
        <v>230</v>
      </c>
      <c r="C62" s="297"/>
      <c r="D62" s="298"/>
      <c r="E62" s="298"/>
      <c r="F62" s="298"/>
      <c r="G62" s="298"/>
      <c r="H62" s="298"/>
      <c r="I62" s="298"/>
      <c r="J62" s="298"/>
      <c r="K62" s="299"/>
      <c r="L62" s="298"/>
      <c r="M62" s="298"/>
      <c r="N62" s="298"/>
      <c r="O62" s="299"/>
      <c r="P62" s="299"/>
      <c r="Q62" s="299"/>
      <c r="R62" s="287"/>
      <c r="S62" s="300"/>
      <c r="T62" s="300"/>
      <c r="U62" s="300"/>
    </row>
    <row r="63" spans="2:21" s="276" customFormat="1" x14ac:dyDescent="0.25">
      <c r="B63" s="296"/>
      <c r="C63" s="297"/>
      <c r="D63" s="298"/>
      <c r="E63" s="298"/>
      <c r="F63" s="298"/>
      <c r="G63" s="298"/>
      <c r="H63" s="298"/>
      <c r="I63" s="298"/>
      <c r="J63" s="298"/>
      <c r="K63" s="299"/>
      <c r="L63" s="298"/>
      <c r="M63" s="298"/>
      <c r="N63" s="298"/>
      <c r="O63" s="299"/>
      <c r="P63" s="299"/>
      <c r="Q63" s="299"/>
      <c r="S63" s="300"/>
      <c r="T63" s="300"/>
      <c r="U63" s="300"/>
    </row>
    <row r="64" spans="2:21" s="305" customFormat="1" ht="35.25" customHeight="1" x14ac:dyDescent="0.25">
      <c r="B64" s="301" t="s">
        <v>181</v>
      </c>
      <c r="C64" s="301"/>
      <c r="D64" s="301"/>
      <c r="E64" s="301"/>
      <c r="F64" s="301" t="s">
        <v>182</v>
      </c>
      <c r="G64" s="301"/>
      <c r="H64" s="301"/>
      <c r="I64" s="301"/>
      <c r="J64" s="301" t="s">
        <v>183</v>
      </c>
      <c r="K64" s="301"/>
      <c r="L64" s="301" t="s">
        <v>184</v>
      </c>
      <c r="M64" s="301"/>
      <c r="N64" s="301"/>
      <c r="O64" s="302" t="s">
        <v>185</v>
      </c>
      <c r="P64" s="302"/>
      <c r="Q64" s="303"/>
      <c r="R64" s="304"/>
      <c r="S64" s="304"/>
      <c r="T64" s="304"/>
      <c r="U64" s="304"/>
    </row>
    <row r="65" spans="2:18" ht="21.75" customHeight="1" x14ac:dyDescent="0.25">
      <c r="B65" s="143"/>
      <c r="C65" s="144"/>
      <c r="D65" s="144"/>
      <c r="E65" s="145"/>
      <c r="F65" s="143"/>
      <c r="G65" s="144"/>
      <c r="H65" s="144"/>
      <c r="I65" s="145"/>
      <c r="J65" s="143"/>
      <c r="K65" s="144"/>
      <c r="L65" s="143"/>
      <c r="M65" s="144"/>
      <c r="N65" s="146"/>
      <c r="O65" s="146"/>
      <c r="P65" s="146"/>
      <c r="Q65" s="306"/>
      <c r="R65" s="209"/>
    </row>
    <row r="66" spans="2:18" ht="21.75" customHeight="1" x14ac:dyDescent="0.25">
      <c r="B66" s="143"/>
      <c r="C66" s="144"/>
      <c r="D66" s="144"/>
      <c r="E66" s="145"/>
      <c r="F66" s="143"/>
      <c r="G66" s="144"/>
      <c r="H66" s="144"/>
      <c r="I66" s="145"/>
      <c r="J66" s="143"/>
      <c r="K66" s="144"/>
      <c r="L66" s="143"/>
      <c r="M66" s="144"/>
      <c r="N66" s="146"/>
      <c r="O66" s="146"/>
      <c r="P66" s="146"/>
      <c r="Q66" s="306"/>
      <c r="R66" s="209"/>
    </row>
    <row r="67" spans="2:18" ht="21.75" customHeight="1" x14ac:dyDescent="0.25">
      <c r="B67" s="143"/>
      <c r="C67" s="144"/>
      <c r="D67" s="144"/>
      <c r="E67" s="145"/>
      <c r="F67" s="143"/>
      <c r="G67" s="144"/>
      <c r="H67" s="144"/>
      <c r="I67" s="145"/>
      <c r="J67" s="143"/>
      <c r="K67" s="144"/>
      <c r="L67" s="143"/>
      <c r="M67" s="144"/>
      <c r="N67" s="146"/>
      <c r="O67" s="146"/>
      <c r="P67" s="146"/>
      <c r="Q67" s="306"/>
      <c r="R67" s="209"/>
    </row>
    <row r="68" spans="2:18" ht="21.75" customHeight="1" x14ac:dyDescent="0.25">
      <c r="B68" s="143"/>
      <c r="C68" s="144"/>
      <c r="D68" s="144"/>
      <c r="E68" s="145"/>
      <c r="F68" s="143"/>
      <c r="G68" s="144"/>
      <c r="H68" s="144"/>
      <c r="I68" s="145"/>
      <c r="J68" s="143"/>
      <c r="K68" s="144"/>
      <c r="L68" s="143"/>
      <c r="M68" s="144"/>
      <c r="N68" s="146"/>
      <c r="O68" s="146"/>
      <c r="P68" s="146"/>
      <c r="Q68" s="306"/>
      <c r="R68" s="209"/>
    </row>
    <row r="69" spans="2:18" ht="21.75" customHeight="1" x14ac:dyDescent="0.25">
      <c r="B69" s="143"/>
      <c r="C69" s="144"/>
      <c r="D69" s="144"/>
      <c r="E69" s="145"/>
      <c r="F69" s="143"/>
      <c r="G69" s="144"/>
      <c r="H69" s="144"/>
      <c r="I69" s="145"/>
      <c r="J69" s="143"/>
      <c r="K69" s="144"/>
      <c r="L69" s="143"/>
      <c r="M69" s="144"/>
      <c r="N69" s="146"/>
      <c r="O69" s="146"/>
      <c r="P69" s="146"/>
      <c r="Q69" s="306"/>
      <c r="R69" s="209"/>
    </row>
    <row r="70" spans="2:18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07"/>
      <c r="P70" s="177"/>
      <c r="Q70" s="177"/>
    </row>
    <row r="71" spans="2:18" ht="30.75" customHeight="1" x14ac:dyDescent="0.25">
      <c r="B71" s="308" t="s">
        <v>215</v>
      </c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</row>
    <row r="72" spans="2:18" ht="11.25" customHeight="1" x14ac:dyDescent="0.25"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2:18" ht="60" customHeight="1" x14ac:dyDescent="0.25">
      <c r="B73" s="310" t="s">
        <v>216</v>
      </c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</row>
    <row r="74" spans="2:18" x14ac:dyDescent="0.25">
      <c r="B74" s="147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</row>
    <row r="75" spans="2:18" x14ac:dyDescent="0.2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2"/>
    </row>
    <row r="76" spans="2:18" x14ac:dyDescent="0.2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2"/>
    </row>
    <row r="77" spans="2:18" x14ac:dyDescent="0.2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2"/>
    </row>
    <row r="78" spans="2:18" x14ac:dyDescent="0.2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2"/>
    </row>
    <row r="79" spans="2:18" x14ac:dyDescent="0.2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2"/>
    </row>
    <row r="80" spans="2:18" x14ac:dyDescent="0.2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2"/>
    </row>
    <row r="81" spans="2:16" x14ac:dyDescent="0.2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2"/>
    </row>
    <row r="82" spans="2:16" x14ac:dyDescent="0.2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2"/>
    </row>
    <row r="83" spans="2:16" x14ac:dyDescent="0.2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2"/>
    </row>
    <row r="84" spans="2:16" x14ac:dyDescent="0.2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2"/>
    </row>
    <row r="85" spans="2:16" x14ac:dyDescent="0.2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</row>
    <row r="86" spans="2:16" x14ac:dyDescent="0.2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2"/>
    </row>
    <row r="87" spans="2:16" x14ac:dyDescent="0.2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2"/>
    </row>
    <row r="88" spans="2:16" x14ac:dyDescent="0.2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2"/>
    </row>
    <row r="89" spans="2:16" x14ac:dyDescent="0.2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2"/>
    </row>
    <row r="90" spans="2:16" x14ac:dyDescent="0.25"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2"/>
    </row>
    <row r="91" spans="2:16" x14ac:dyDescent="0.25"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2"/>
    </row>
    <row r="92" spans="2:16" x14ac:dyDescent="0.25"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2"/>
    </row>
    <row r="93" spans="2:16" x14ac:dyDescent="0.25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2"/>
    </row>
    <row r="94" spans="2:16" x14ac:dyDescent="0.25"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2"/>
    </row>
    <row r="95" spans="2:16" x14ac:dyDescent="0.25"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2"/>
    </row>
    <row r="96" spans="2:16" x14ac:dyDescent="0.25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2"/>
    </row>
    <row r="97" spans="2:16" x14ac:dyDescent="0.25">
      <c r="B97" s="150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2"/>
    </row>
    <row r="98" spans="2:16" x14ac:dyDescent="0.25"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2"/>
    </row>
    <row r="99" spans="2:16" x14ac:dyDescent="0.25"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2"/>
    </row>
    <row r="100" spans="2:16" x14ac:dyDescent="0.25"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2"/>
    </row>
    <row r="101" spans="2:16" x14ac:dyDescent="0.25"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2"/>
    </row>
    <row r="102" spans="2:16" x14ac:dyDescent="0.25"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2"/>
    </row>
    <row r="103" spans="2:16" x14ac:dyDescent="0.25"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2"/>
    </row>
    <row r="104" spans="2:16" x14ac:dyDescent="0.25"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2"/>
    </row>
    <row r="105" spans="2:16" x14ac:dyDescent="0.25">
      <c r="B105" s="150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2"/>
    </row>
    <row r="106" spans="2:16" x14ac:dyDescent="0.25">
      <c r="B106" s="150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2"/>
    </row>
    <row r="107" spans="2:16" x14ac:dyDescent="0.25">
      <c r="B107" s="150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2"/>
    </row>
    <row r="108" spans="2:16" x14ac:dyDescent="0.25">
      <c r="B108" s="150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2"/>
    </row>
    <row r="109" spans="2:16" x14ac:dyDescent="0.25">
      <c r="B109" s="150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2"/>
    </row>
    <row r="110" spans="2:16" x14ac:dyDescent="0.25">
      <c r="B110" s="150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2"/>
    </row>
    <row r="111" spans="2:16" x14ac:dyDescent="0.25"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2"/>
    </row>
    <row r="112" spans="2:16" x14ac:dyDescent="0.25"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2"/>
    </row>
    <row r="113" spans="2:16" x14ac:dyDescent="0.25"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2"/>
    </row>
    <row r="114" spans="2:16" x14ac:dyDescent="0.25">
      <c r="B114" s="150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2"/>
    </row>
    <row r="115" spans="2:16" x14ac:dyDescent="0.25">
      <c r="B115" s="150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2"/>
    </row>
    <row r="116" spans="2:16" x14ac:dyDescent="0.25">
      <c r="B116" s="150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2"/>
    </row>
    <row r="117" spans="2:16" x14ac:dyDescent="0.25"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2"/>
    </row>
    <row r="118" spans="2:16" x14ac:dyDescent="0.25">
      <c r="B118" s="150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2"/>
    </row>
    <row r="119" spans="2:16" x14ac:dyDescent="0.25">
      <c r="B119" s="150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  <row r="120" spans="2:16" x14ac:dyDescent="0.25">
      <c r="B120" s="150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</row>
    <row r="121" spans="2:16" x14ac:dyDescent="0.25">
      <c r="B121" s="150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2"/>
    </row>
    <row r="122" spans="2:16" x14ac:dyDescent="0.25">
      <c r="B122" s="150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2"/>
    </row>
    <row r="123" spans="2:16" x14ac:dyDescent="0.25">
      <c r="B123" s="150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2"/>
    </row>
    <row r="124" spans="2:16" x14ac:dyDescent="0.25">
      <c r="B124" s="150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2"/>
    </row>
    <row r="125" spans="2:16" x14ac:dyDescent="0.25"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2"/>
    </row>
    <row r="126" spans="2:16" x14ac:dyDescent="0.25"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2"/>
    </row>
    <row r="127" spans="2:16" x14ac:dyDescent="0.25">
      <c r="B127" s="150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2"/>
    </row>
    <row r="128" spans="2:16" x14ac:dyDescent="0.25">
      <c r="B128" s="150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2"/>
    </row>
    <row r="129" spans="2:26" x14ac:dyDescent="0.25">
      <c r="B129" s="150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2"/>
    </row>
    <row r="130" spans="2:26" x14ac:dyDescent="0.25"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2"/>
    </row>
    <row r="131" spans="2:26" x14ac:dyDescent="0.25"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2"/>
    </row>
    <row r="132" spans="2:26" x14ac:dyDescent="0.25"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2"/>
    </row>
    <row r="133" spans="2:26" x14ac:dyDescent="0.25">
      <c r="B133" s="150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2"/>
    </row>
    <row r="134" spans="2:26" x14ac:dyDescent="0.25">
      <c r="B134" s="150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2"/>
    </row>
    <row r="135" spans="2:26" x14ac:dyDescent="0.25">
      <c r="B135" s="150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2"/>
    </row>
    <row r="136" spans="2:26" x14ac:dyDescent="0.25">
      <c r="B136" s="150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2"/>
    </row>
    <row r="137" spans="2:26" x14ac:dyDescent="0.25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5"/>
    </row>
    <row r="139" spans="2:26" x14ac:dyDescent="0.25">
      <c r="B139" s="311"/>
      <c r="C139" s="312"/>
      <c r="D139" s="312"/>
      <c r="E139" s="312"/>
      <c r="F139" s="312"/>
      <c r="G139" s="312"/>
      <c r="H139" s="312"/>
      <c r="I139" s="312"/>
      <c r="L139" s="313"/>
      <c r="M139" s="313"/>
      <c r="N139" s="313"/>
    </row>
    <row r="140" spans="2:26" s="305" customFormat="1" ht="45" customHeight="1" x14ac:dyDescent="0.25">
      <c r="B140" s="314" t="s">
        <v>188</v>
      </c>
      <c r="C140" s="315" t="s">
        <v>189</v>
      </c>
      <c r="D140" s="316"/>
      <c r="E140" s="316"/>
      <c r="F140" s="317"/>
      <c r="G140" s="314" t="s">
        <v>148</v>
      </c>
      <c r="H140" s="318" t="s">
        <v>187</v>
      </c>
      <c r="I140" s="319" t="s">
        <v>344</v>
      </c>
      <c r="J140" s="318" t="s">
        <v>343</v>
      </c>
      <c r="K140" s="320"/>
      <c r="L140" s="321" t="s">
        <v>226</v>
      </c>
      <c r="M140" s="321"/>
      <c r="N140" s="321"/>
      <c r="O140" s="321"/>
      <c r="P140" s="156"/>
      <c r="Q140" s="156"/>
      <c r="R140" s="176"/>
      <c r="S140" s="176"/>
      <c r="V140" s="304"/>
      <c r="W140" s="304"/>
      <c r="X140" s="304"/>
      <c r="Y140" s="304"/>
      <c r="Z140" s="304"/>
    </row>
    <row r="141" spans="2:26" ht="26.1" customHeight="1" x14ac:dyDescent="0.25">
      <c r="B141" s="322" t="s">
        <v>136</v>
      </c>
      <c r="C141" s="157"/>
      <c r="D141" s="158"/>
      <c r="E141" s="158"/>
      <c r="F141" s="159"/>
      <c r="G141" s="160"/>
      <c r="H141" s="161"/>
      <c r="I141" s="162"/>
      <c r="J141" s="163"/>
      <c r="K141" s="323"/>
      <c r="L141" s="323"/>
      <c r="M141" s="323"/>
      <c r="N141" s="323"/>
      <c r="O141" s="323"/>
      <c r="P141" s="323"/>
      <c r="S141" s="324" t="str">
        <f>IF(C141="","",VLOOKUP(C141,Auxiliar!A21:B37,2,FALSE))</f>
        <v/>
      </c>
      <c r="T141" s="305"/>
      <c r="U141" s="305"/>
      <c r="V141" s="209"/>
      <c r="W141" s="209"/>
      <c r="X141" s="209"/>
      <c r="Y141" s="209"/>
      <c r="Z141" s="209"/>
    </row>
    <row r="142" spans="2:26" ht="26.1" customHeight="1" x14ac:dyDescent="0.25">
      <c r="B142" s="322" t="s">
        <v>137</v>
      </c>
      <c r="C142" s="157"/>
      <c r="D142" s="158"/>
      <c r="E142" s="158"/>
      <c r="F142" s="159"/>
      <c r="G142" s="160"/>
      <c r="H142" s="161"/>
      <c r="I142" s="162"/>
      <c r="J142" s="163"/>
      <c r="K142" s="323"/>
      <c r="L142" s="325" t="s">
        <v>229</v>
      </c>
      <c r="M142" s="325"/>
      <c r="N142" s="325"/>
      <c r="O142" s="325"/>
      <c r="P142" s="326">
        <f>COUNTA(C141:F155)</f>
        <v>0</v>
      </c>
      <c r="Q142" s="326"/>
      <c r="S142" s="324" t="str">
        <f>IF(C142="","",VLOOKUP(C142,Auxiliar!A22:B38,2,FALSE))</f>
        <v/>
      </c>
      <c r="T142" s="305"/>
      <c r="U142" s="305"/>
      <c r="V142" s="209"/>
      <c r="W142" s="209"/>
      <c r="X142" s="209"/>
      <c r="Y142" s="209"/>
      <c r="Z142" s="209"/>
    </row>
    <row r="143" spans="2:26" ht="26.1" customHeight="1" x14ac:dyDescent="0.25">
      <c r="B143" s="322" t="s">
        <v>138</v>
      </c>
      <c r="C143" s="157"/>
      <c r="D143" s="158"/>
      <c r="E143" s="158"/>
      <c r="F143" s="159"/>
      <c r="G143" s="160"/>
      <c r="H143" s="161"/>
      <c r="I143" s="162"/>
      <c r="J143" s="163"/>
      <c r="K143" s="323"/>
      <c r="L143" s="325"/>
      <c r="M143" s="325"/>
      <c r="N143" s="325"/>
      <c r="O143" s="325"/>
      <c r="P143" s="326"/>
      <c r="Q143" s="326"/>
      <c r="S143" s="324" t="str">
        <f>IF(C143="","",VLOOKUP(C143,Auxiliar!A23:B39,2,FALSE))</f>
        <v/>
      </c>
      <c r="T143" s="305"/>
      <c r="U143" s="305"/>
      <c r="V143" s="209"/>
      <c r="W143" s="209"/>
      <c r="X143" s="209"/>
      <c r="Y143" s="209"/>
      <c r="Z143" s="209"/>
    </row>
    <row r="144" spans="2:26" ht="26.1" customHeight="1" x14ac:dyDescent="0.25">
      <c r="B144" s="322" t="s">
        <v>139</v>
      </c>
      <c r="C144" s="157"/>
      <c r="D144" s="158"/>
      <c r="E144" s="158"/>
      <c r="F144" s="159"/>
      <c r="G144" s="160"/>
      <c r="H144" s="161"/>
      <c r="I144" s="162"/>
      <c r="J144" s="163"/>
      <c r="K144" s="323"/>
      <c r="L144" s="325"/>
      <c r="M144" s="325"/>
      <c r="N144" s="325"/>
      <c r="O144" s="325"/>
      <c r="P144" s="326"/>
      <c r="Q144" s="326"/>
      <c r="S144" s="324" t="str">
        <f>IF(C144="","",VLOOKUP(C144,Auxiliar!A24:B40,2,FALSE))</f>
        <v/>
      </c>
      <c r="T144" s="305"/>
      <c r="U144" s="305"/>
      <c r="V144" s="209"/>
      <c r="W144" s="209"/>
      <c r="X144" s="209"/>
      <c r="Y144" s="209"/>
      <c r="Z144" s="209"/>
    </row>
    <row r="145" spans="2:26" ht="26.1" customHeight="1" x14ac:dyDescent="0.25">
      <c r="B145" s="322" t="s">
        <v>140</v>
      </c>
      <c r="C145" s="157"/>
      <c r="D145" s="158"/>
      <c r="E145" s="158"/>
      <c r="F145" s="159"/>
      <c r="G145" s="160"/>
      <c r="H145" s="161"/>
      <c r="I145" s="162"/>
      <c r="J145" s="163"/>
      <c r="K145" s="323"/>
      <c r="L145" s="327"/>
      <c r="M145" s="327"/>
      <c r="N145" s="327"/>
      <c r="O145" s="327"/>
      <c r="P145" s="327"/>
      <c r="Q145" s="327"/>
      <c r="S145" s="324" t="str">
        <f>IF(C145="","",VLOOKUP(C145,Auxiliar!A25:B41,2,FALSE))</f>
        <v/>
      </c>
      <c r="T145" s="305"/>
      <c r="U145" s="305"/>
      <c r="V145" s="209"/>
      <c r="W145" s="209"/>
      <c r="X145" s="209"/>
      <c r="Y145" s="209"/>
      <c r="Z145" s="209"/>
    </row>
    <row r="146" spans="2:26" ht="26.1" customHeight="1" x14ac:dyDescent="0.25">
      <c r="B146" s="322" t="s">
        <v>141</v>
      </c>
      <c r="C146" s="157"/>
      <c r="D146" s="158"/>
      <c r="E146" s="158"/>
      <c r="F146" s="159"/>
      <c r="G146" s="160"/>
      <c r="H146" s="161"/>
      <c r="I146" s="162"/>
      <c r="J146" s="163"/>
      <c r="K146" s="323"/>
      <c r="L146" s="325" t="s">
        <v>227</v>
      </c>
      <c r="M146" s="325"/>
      <c r="N146" s="325"/>
      <c r="O146" s="325"/>
      <c r="P146" s="156"/>
      <c r="Q146" s="156"/>
      <c r="S146" s="324" t="str">
        <f>IF(C146="","",VLOOKUP(C146,Auxiliar!A26:B42,2,FALSE))</f>
        <v/>
      </c>
      <c r="T146" s="305"/>
      <c r="U146" s="305"/>
      <c r="V146" s="209"/>
      <c r="W146" s="209"/>
      <c r="X146" s="209"/>
      <c r="Y146" s="209"/>
    </row>
    <row r="147" spans="2:26" ht="26.1" customHeight="1" x14ac:dyDescent="0.25">
      <c r="B147" s="322" t="s">
        <v>142</v>
      </c>
      <c r="C147" s="157"/>
      <c r="D147" s="158"/>
      <c r="E147" s="158"/>
      <c r="F147" s="159"/>
      <c r="G147" s="160"/>
      <c r="H147" s="161"/>
      <c r="I147" s="162"/>
      <c r="J147" s="163"/>
      <c r="K147" s="323"/>
      <c r="L147" s="325"/>
      <c r="M147" s="325"/>
      <c r="N147" s="325"/>
      <c r="O147" s="325"/>
      <c r="P147" s="156"/>
      <c r="Q147" s="156"/>
      <c r="S147" s="324" t="str">
        <f>IF(C147="","",VLOOKUP(C147,Auxiliar!A27:B43,2,FALSE))</f>
        <v/>
      </c>
      <c r="V147" s="209"/>
      <c r="W147" s="209"/>
      <c r="X147" s="209"/>
      <c r="Y147" s="209"/>
    </row>
    <row r="148" spans="2:26" ht="26.1" customHeight="1" x14ac:dyDescent="0.25">
      <c r="B148" s="322" t="s">
        <v>143</v>
      </c>
      <c r="C148" s="157"/>
      <c r="D148" s="158"/>
      <c r="E148" s="158"/>
      <c r="F148" s="159"/>
      <c r="G148" s="160"/>
      <c r="H148" s="161"/>
      <c r="I148" s="162"/>
      <c r="J148" s="163"/>
      <c r="K148" s="323"/>
      <c r="L148" s="325"/>
      <c r="M148" s="325"/>
      <c r="N148" s="325"/>
      <c r="O148" s="325"/>
      <c r="P148" s="156"/>
      <c r="Q148" s="156"/>
      <c r="S148" s="324" t="str">
        <f>IF(C148="","",VLOOKUP(C148,Auxiliar!A28:B44,2,FALSE))</f>
        <v/>
      </c>
      <c r="V148" s="209"/>
      <c r="W148" s="209"/>
      <c r="X148" s="209"/>
      <c r="Y148" s="209"/>
    </row>
    <row r="149" spans="2:26" ht="26.1" customHeight="1" x14ac:dyDescent="0.25">
      <c r="B149" s="322" t="s">
        <v>144</v>
      </c>
      <c r="C149" s="157"/>
      <c r="D149" s="158"/>
      <c r="E149" s="158"/>
      <c r="F149" s="159"/>
      <c r="G149" s="160"/>
      <c r="H149" s="161"/>
      <c r="I149" s="162"/>
      <c r="J149" s="163"/>
      <c r="K149" s="323"/>
      <c r="L149" s="328" t="s">
        <v>228</v>
      </c>
      <c r="M149" s="328"/>
      <c r="N149" s="328"/>
      <c r="O149" s="328"/>
      <c r="P149" s="328"/>
      <c r="Q149" s="328"/>
      <c r="S149" s="324" t="str">
        <f>IF(C149="","",VLOOKUP(C149,Auxiliar!A29:B45,2,FALSE))</f>
        <v/>
      </c>
      <c r="V149" s="209"/>
      <c r="W149" s="209"/>
      <c r="X149" s="209"/>
      <c r="Y149" s="209"/>
    </row>
    <row r="150" spans="2:26" ht="26.1" customHeight="1" x14ac:dyDescent="0.25">
      <c r="B150" s="322" t="s">
        <v>145</v>
      </c>
      <c r="C150" s="157"/>
      <c r="D150" s="158"/>
      <c r="E150" s="158"/>
      <c r="F150" s="159"/>
      <c r="G150" s="160"/>
      <c r="H150" s="161"/>
      <c r="I150" s="162"/>
      <c r="J150" s="163"/>
      <c r="K150" s="323"/>
      <c r="L150" s="329"/>
      <c r="M150" s="329"/>
      <c r="N150" s="329"/>
      <c r="O150" s="329"/>
      <c r="P150" s="329"/>
      <c r="Q150" s="329"/>
      <c r="S150" s="324" t="str">
        <f>IF(C150="","",VLOOKUP(C150,Auxiliar!A30:B46,2,FALSE))</f>
        <v/>
      </c>
      <c r="V150" s="209"/>
      <c r="W150" s="209"/>
      <c r="X150" s="209"/>
      <c r="Y150" s="209"/>
    </row>
    <row r="151" spans="2:26" ht="26.1" customHeight="1" x14ac:dyDescent="0.25">
      <c r="B151" s="322" t="s">
        <v>335</v>
      </c>
      <c r="C151" s="157"/>
      <c r="D151" s="158"/>
      <c r="E151" s="158"/>
      <c r="F151" s="159"/>
      <c r="G151" s="160"/>
      <c r="H151" s="161"/>
      <c r="I151" s="162"/>
      <c r="J151" s="163"/>
      <c r="K151" s="323"/>
      <c r="L151" s="329"/>
      <c r="M151" s="329"/>
      <c r="N151" s="329"/>
      <c r="O151" s="329"/>
      <c r="P151" s="329"/>
      <c r="Q151" s="329"/>
      <c r="S151" s="324" t="str">
        <f>IF(C151="","",VLOOKUP(C151,Auxiliar!A31:B47,2,FALSE))</f>
        <v/>
      </c>
      <c r="V151" s="209"/>
      <c r="W151" s="209"/>
      <c r="X151" s="209"/>
      <c r="Y151" s="209"/>
    </row>
    <row r="152" spans="2:26" ht="26.1" customHeight="1" x14ac:dyDescent="0.25">
      <c r="B152" s="322" t="s">
        <v>336</v>
      </c>
      <c r="C152" s="157"/>
      <c r="D152" s="158"/>
      <c r="E152" s="158"/>
      <c r="F152" s="159"/>
      <c r="G152" s="160"/>
      <c r="H152" s="161"/>
      <c r="I152" s="162"/>
      <c r="J152" s="163"/>
      <c r="K152" s="323"/>
      <c r="L152" s="329"/>
      <c r="M152" s="329"/>
      <c r="N152" s="329"/>
      <c r="O152" s="329"/>
      <c r="P152" s="329"/>
      <c r="Q152" s="329"/>
      <c r="S152" s="324" t="str">
        <f>IF(C152="","",VLOOKUP(C152,Auxiliar!A32:B48,2,FALSE))</f>
        <v/>
      </c>
      <c r="V152" s="209"/>
      <c r="W152" s="209"/>
      <c r="X152" s="209"/>
      <c r="Y152" s="209"/>
    </row>
    <row r="153" spans="2:26" ht="26.1" customHeight="1" x14ac:dyDescent="0.25">
      <c r="B153" s="322" t="s">
        <v>337</v>
      </c>
      <c r="C153" s="157"/>
      <c r="D153" s="158"/>
      <c r="E153" s="158"/>
      <c r="F153" s="159"/>
      <c r="G153" s="160"/>
      <c r="H153" s="161"/>
      <c r="I153" s="162"/>
      <c r="J153" s="163"/>
      <c r="K153" s="323"/>
      <c r="L153" s="329"/>
      <c r="M153" s="329"/>
      <c r="N153" s="329"/>
      <c r="O153" s="329"/>
      <c r="P153" s="329"/>
      <c r="Q153" s="329"/>
      <c r="S153" s="324" t="str">
        <f>IF(C153="","",VLOOKUP(C153,Auxiliar!A33:B49,2,FALSE))</f>
        <v/>
      </c>
      <c r="V153" s="209"/>
      <c r="W153" s="209"/>
      <c r="X153" s="209"/>
      <c r="Y153" s="209"/>
    </row>
    <row r="154" spans="2:26" ht="26.1" customHeight="1" x14ac:dyDescent="0.25">
      <c r="B154" s="322" t="s">
        <v>338</v>
      </c>
      <c r="C154" s="157"/>
      <c r="D154" s="158"/>
      <c r="E154" s="158"/>
      <c r="F154" s="159"/>
      <c r="G154" s="160"/>
      <c r="H154" s="161"/>
      <c r="I154" s="162"/>
      <c r="J154" s="163"/>
      <c r="K154" s="323"/>
      <c r="L154" s="329"/>
      <c r="M154" s="329"/>
      <c r="N154" s="329"/>
      <c r="O154" s="329"/>
      <c r="P154" s="329"/>
      <c r="Q154" s="329"/>
      <c r="S154" s="324" t="str">
        <f>IF(C154="","",VLOOKUP(C154,Auxiliar!A34:B50,2,FALSE))</f>
        <v/>
      </c>
      <c r="V154" s="209"/>
      <c r="W154" s="209"/>
      <c r="X154" s="209"/>
      <c r="Y154" s="209"/>
    </row>
    <row r="155" spans="2:26" ht="26.1" customHeight="1" x14ac:dyDescent="0.25">
      <c r="B155" s="322" t="s">
        <v>339</v>
      </c>
      <c r="C155" s="157"/>
      <c r="D155" s="158"/>
      <c r="E155" s="158"/>
      <c r="F155" s="159"/>
      <c r="G155" s="160"/>
      <c r="H155" s="161"/>
      <c r="I155" s="162"/>
      <c r="J155" s="163"/>
      <c r="K155" s="323"/>
      <c r="L155" s="329"/>
      <c r="M155" s="329"/>
      <c r="N155" s="329"/>
      <c r="O155" s="329"/>
      <c r="P155" s="329"/>
      <c r="Q155" s="329"/>
      <c r="S155" s="324" t="str">
        <f>IF(C155="","",VLOOKUP(C155,Auxiliar!A35:B51,2,FALSE))</f>
        <v/>
      </c>
      <c r="V155" s="209"/>
      <c r="W155" s="209"/>
      <c r="X155" s="209"/>
      <c r="Y155" s="209"/>
    </row>
    <row r="156" spans="2:26" ht="15" customHeight="1" x14ac:dyDescent="0.25">
      <c r="B156" s="330" t="s">
        <v>340</v>
      </c>
      <c r="C156" s="331"/>
      <c r="D156" s="331"/>
      <c r="E156" s="331"/>
      <c r="F156" s="331"/>
      <c r="G156" s="331"/>
      <c r="H156" s="331"/>
      <c r="K156" s="177"/>
      <c r="L156" s="329"/>
      <c r="M156" s="329"/>
      <c r="N156" s="329"/>
      <c r="O156" s="329"/>
      <c r="P156" s="329"/>
      <c r="Q156" s="329"/>
      <c r="S156" s="176"/>
      <c r="V156" s="209"/>
      <c r="W156" s="209"/>
      <c r="X156" s="209"/>
      <c r="Y156" s="209"/>
      <c r="Z156" s="209"/>
    </row>
    <row r="157" spans="2:26" x14ac:dyDescent="0.25">
      <c r="B157" s="311"/>
      <c r="C157" s="312"/>
      <c r="D157" s="312"/>
      <c r="E157" s="312"/>
      <c r="F157" s="312"/>
      <c r="G157" s="312"/>
      <c r="H157" s="312"/>
      <c r="I157" s="312"/>
      <c r="L157" s="313"/>
      <c r="M157" s="313"/>
      <c r="N157" s="313"/>
    </row>
    <row r="158" spans="2:26" ht="30.75" customHeight="1" x14ac:dyDescent="0.25"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</row>
    <row r="159" spans="2:26" ht="30.6" customHeight="1" x14ac:dyDescent="0.25">
      <c r="B159" s="291" t="s">
        <v>147</v>
      </c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R159" s="287"/>
    </row>
    <row r="160" spans="2:26" x14ac:dyDescent="0.25">
      <c r="B160" s="333"/>
      <c r="C160" s="333"/>
      <c r="D160" s="333"/>
      <c r="E160" s="333"/>
      <c r="F160" s="333"/>
      <c r="G160" s="333"/>
      <c r="H160" s="333"/>
      <c r="I160" s="333"/>
      <c r="J160" s="333"/>
      <c r="K160" s="333"/>
      <c r="L160" s="333"/>
      <c r="M160" s="333"/>
      <c r="N160" s="333"/>
    </row>
    <row r="161" spans="2:21" ht="30" customHeight="1" x14ac:dyDescent="0.25">
      <c r="B161" s="334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</row>
    <row r="162" spans="2:21" x14ac:dyDescent="0.25">
      <c r="B162" s="336" t="s">
        <v>192</v>
      </c>
      <c r="C162" s="336"/>
      <c r="D162" s="336"/>
      <c r="E162" s="336"/>
      <c r="F162" s="336"/>
      <c r="G162" s="336"/>
      <c r="H162" s="336"/>
      <c r="I162" s="336"/>
      <c r="J162" s="336"/>
      <c r="K162" s="336"/>
      <c r="L162" s="336"/>
      <c r="M162" s="336"/>
      <c r="N162" s="337"/>
      <c r="S162" s="176"/>
      <c r="T162" s="176"/>
      <c r="U162" s="182"/>
    </row>
    <row r="163" spans="2:21" x14ac:dyDescent="0.25"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7"/>
      <c r="S163" s="176"/>
      <c r="T163" s="176"/>
      <c r="U163" s="182"/>
    </row>
    <row r="164" spans="2:21" x14ac:dyDescent="0.25">
      <c r="B164" s="338" t="s">
        <v>193</v>
      </c>
      <c r="C164" s="338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9"/>
      <c r="S164" s="176"/>
      <c r="T164" s="176"/>
      <c r="U164" s="182"/>
    </row>
    <row r="165" spans="2:21" x14ac:dyDescent="0.25">
      <c r="B165" s="340"/>
      <c r="L165" s="313"/>
      <c r="M165" s="313"/>
      <c r="N165" s="313"/>
      <c r="S165" s="176"/>
      <c r="T165" s="176"/>
      <c r="U165" s="182"/>
    </row>
    <row r="166" spans="2:21" x14ac:dyDescent="0.25">
      <c r="B166" s="341" t="s">
        <v>213</v>
      </c>
      <c r="C166" s="342"/>
      <c r="D166" s="342"/>
      <c r="E166" s="342"/>
      <c r="F166" s="342"/>
      <c r="G166" s="342"/>
      <c r="H166" s="342"/>
      <c r="I166" s="343"/>
      <c r="J166" s="344">
        <f>P142</f>
        <v>0</v>
      </c>
      <c r="L166" s="313"/>
      <c r="M166" s="313"/>
      <c r="N166" s="313"/>
      <c r="S166" s="176"/>
      <c r="T166" s="176"/>
      <c r="U166" s="182"/>
    </row>
    <row r="167" spans="2:21" x14ac:dyDescent="0.25">
      <c r="B167" s="340"/>
      <c r="L167" s="340"/>
      <c r="M167" s="340"/>
      <c r="N167" s="313"/>
      <c r="S167" s="176"/>
      <c r="T167" s="176"/>
      <c r="U167" s="182"/>
    </row>
    <row r="168" spans="2:21" x14ac:dyDescent="0.25">
      <c r="B168" s="340" t="s">
        <v>194</v>
      </c>
      <c r="L168" s="340"/>
      <c r="M168" s="340"/>
      <c r="N168" s="313"/>
      <c r="S168" s="176"/>
      <c r="T168" s="176"/>
      <c r="U168" s="182"/>
    </row>
    <row r="169" spans="2:21" x14ac:dyDescent="0.25">
      <c r="B169" s="164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6"/>
      <c r="S169" s="176"/>
      <c r="T169" s="176"/>
      <c r="U169" s="182"/>
    </row>
    <row r="170" spans="2:21" x14ac:dyDescent="0.25">
      <c r="B170" s="167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9"/>
      <c r="S170" s="176"/>
      <c r="T170" s="176"/>
      <c r="U170" s="182"/>
    </row>
    <row r="171" spans="2:21" x14ac:dyDescent="0.25">
      <c r="B171" s="167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9"/>
      <c r="S171" s="176"/>
      <c r="T171" s="176"/>
      <c r="U171" s="182"/>
    </row>
    <row r="172" spans="2:21" x14ac:dyDescent="0.25">
      <c r="B172" s="167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9"/>
      <c r="S172" s="176"/>
      <c r="T172" s="176"/>
      <c r="U172" s="182"/>
    </row>
    <row r="173" spans="2:21" x14ac:dyDescent="0.25">
      <c r="B173" s="167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9"/>
      <c r="S173" s="176"/>
      <c r="T173" s="176"/>
      <c r="U173" s="182"/>
    </row>
    <row r="174" spans="2:21" x14ac:dyDescent="0.25">
      <c r="B174" s="167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9"/>
      <c r="S174" s="176"/>
      <c r="T174" s="176"/>
      <c r="U174" s="182"/>
    </row>
    <row r="175" spans="2:21" x14ac:dyDescent="0.25">
      <c r="B175" s="167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9"/>
      <c r="S175" s="176"/>
      <c r="T175" s="176"/>
      <c r="U175" s="182"/>
    </row>
    <row r="176" spans="2:21" x14ac:dyDescent="0.25">
      <c r="B176" s="167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9"/>
      <c r="S176" s="176"/>
      <c r="T176" s="176"/>
      <c r="U176" s="182"/>
    </row>
    <row r="177" spans="2:21" x14ac:dyDescent="0.25">
      <c r="B177" s="167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9"/>
      <c r="S177" s="176"/>
      <c r="T177" s="176"/>
      <c r="U177" s="182"/>
    </row>
    <row r="178" spans="2:21" x14ac:dyDescent="0.25">
      <c r="B178" s="167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9"/>
      <c r="S178" s="176"/>
      <c r="T178" s="176"/>
      <c r="U178" s="182"/>
    </row>
    <row r="179" spans="2:21" x14ac:dyDescent="0.25">
      <c r="B179" s="167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9"/>
      <c r="S179" s="176"/>
      <c r="T179" s="176"/>
      <c r="U179" s="182"/>
    </row>
    <row r="180" spans="2:21" x14ac:dyDescent="0.25">
      <c r="B180" s="167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9"/>
      <c r="S180" s="176"/>
      <c r="T180" s="176"/>
      <c r="U180" s="182"/>
    </row>
    <row r="181" spans="2:21" x14ac:dyDescent="0.25">
      <c r="B181" s="167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9"/>
      <c r="S181" s="176"/>
      <c r="T181" s="176"/>
      <c r="U181" s="182"/>
    </row>
    <row r="182" spans="2:21" x14ac:dyDescent="0.25">
      <c r="B182" s="167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9"/>
      <c r="S182" s="176"/>
      <c r="T182" s="176"/>
      <c r="U182" s="182"/>
    </row>
    <row r="183" spans="2:21" x14ac:dyDescent="0.25">
      <c r="B183" s="167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9"/>
      <c r="S183" s="176"/>
      <c r="T183" s="176"/>
      <c r="U183" s="182"/>
    </row>
    <row r="184" spans="2:21" x14ac:dyDescent="0.25">
      <c r="B184" s="167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9"/>
      <c r="S184" s="176"/>
      <c r="T184" s="176"/>
      <c r="U184" s="182"/>
    </row>
    <row r="185" spans="2:21" x14ac:dyDescent="0.25">
      <c r="B185" s="167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9"/>
      <c r="S185" s="176"/>
      <c r="T185" s="176"/>
      <c r="U185" s="182"/>
    </row>
    <row r="186" spans="2:21" x14ac:dyDescent="0.25">
      <c r="B186" s="167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9"/>
      <c r="S186" s="176"/>
      <c r="T186" s="176"/>
      <c r="U186" s="182"/>
    </row>
    <row r="187" spans="2:21" x14ac:dyDescent="0.25">
      <c r="B187" s="167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9"/>
      <c r="S187" s="176"/>
      <c r="T187" s="176"/>
      <c r="U187" s="182"/>
    </row>
    <row r="188" spans="2:21" x14ac:dyDescent="0.25">
      <c r="B188" s="167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9"/>
      <c r="S188" s="176"/>
      <c r="T188" s="176"/>
      <c r="U188" s="182"/>
    </row>
    <row r="189" spans="2:21" x14ac:dyDescent="0.25">
      <c r="B189" s="167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9"/>
      <c r="S189" s="176"/>
      <c r="T189" s="176"/>
      <c r="U189" s="182"/>
    </row>
    <row r="190" spans="2:21" x14ac:dyDescent="0.25">
      <c r="B190" s="167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9"/>
      <c r="S190" s="176"/>
      <c r="T190" s="176"/>
      <c r="U190" s="182"/>
    </row>
    <row r="191" spans="2:21" x14ac:dyDescent="0.25">
      <c r="B191" s="167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9"/>
      <c r="S191" s="176"/>
      <c r="T191" s="176"/>
      <c r="U191" s="182"/>
    </row>
    <row r="192" spans="2:21" ht="13.15" customHeight="1" x14ac:dyDescent="0.25">
      <c r="B192" s="170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2"/>
      <c r="S192" s="176"/>
      <c r="T192" s="176"/>
      <c r="U192" s="182"/>
    </row>
    <row r="193" spans="2:21" x14ac:dyDescent="0.25">
      <c r="B193" s="340"/>
      <c r="L193" s="340"/>
      <c r="M193" s="340"/>
      <c r="N193" s="313"/>
      <c r="S193" s="176"/>
      <c r="T193" s="176"/>
      <c r="U193" s="182"/>
    </row>
    <row r="194" spans="2:21" ht="28.9" customHeight="1" x14ac:dyDescent="0.25">
      <c r="B194" s="345"/>
      <c r="C194" s="345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S194" s="176"/>
      <c r="T194" s="176"/>
      <c r="U194" s="182"/>
    </row>
    <row r="195" spans="2:21" x14ac:dyDescent="0.25">
      <c r="B195" s="336" t="s">
        <v>195</v>
      </c>
      <c r="C195" s="336"/>
      <c r="D195" s="336"/>
      <c r="E195" s="336"/>
      <c r="F195" s="336"/>
      <c r="G195" s="336"/>
      <c r="H195" s="336"/>
      <c r="I195" s="336"/>
      <c r="J195" s="336"/>
      <c r="K195" s="336"/>
      <c r="L195" s="336"/>
      <c r="M195" s="336"/>
      <c r="N195" s="337"/>
      <c r="S195" s="176"/>
      <c r="T195" s="176"/>
      <c r="U195" s="182"/>
    </row>
    <row r="196" spans="2:21" x14ac:dyDescent="0.25">
      <c r="B196" s="346"/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6"/>
      <c r="N196" s="337"/>
      <c r="S196" s="176"/>
      <c r="T196" s="176"/>
      <c r="U196" s="182"/>
    </row>
    <row r="197" spans="2:21" ht="31.9" customHeight="1" x14ac:dyDescent="0.25">
      <c r="B197" s="338" t="s">
        <v>214</v>
      </c>
      <c r="C197" s="338"/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7"/>
      <c r="S197" s="176"/>
      <c r="T197" s="176"/>
      <c r="U197" s="182"/>
    </row>
    <row r="198" spans="2:21" ht="28.9" customHeight="1" x14ac:dyDescent="0.25">
      <c r="B198" s="334"/>
      <c r="C198" s="347"/>
      <c r="D198" s="347"/>
      <c r="E198" s="347"/>
      <c r="F198" s="347"/>
      <c r="G198" s="347"/>
      <c r="H198" s="347"/>
      <c r="I198" s="347"/>
      <c r="J198" s="347"/>
      <c r="K198" s="347"/>
      <c r="L198" s="347"/>
      <c r="M198" s="347"/>
      <c r="N198" s="335"/>
      <c r="S198" s="176"/>
      <c r="T198" s="176"/>
      <c r="U198" s="182"/>
    </row>
    <row r="199" spans="2:21" x14ac:dyDescent="0.25">
      <c r="B199" s="340" t="s">
        <v>196</v>
      </c>
      <c r="L199" s="340"/>
      <c r="M199" s="340"/>
      <c r="N199" s="313"/>
      <c r="S199" s="176"/>
      <c r="T199" s="176"/>
      <c r="U199" s="182"/>
    </row>
    <row r="200" spans="2:21" x14ac:dyDescent="0.25">
      <c r="B200" s="164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6"/>
      <c r="S200" s="176"/>
      <c r="T200" s="176"/>
      <c r="U200" s="182"/>
    </row>
    <row r="201" spans="2:21" x14ac:dyDescent="0.25">
      <c r="B201" s="167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9"/>
      <c r="S201" s="176"/>
      <c r="T201" s="176"/>
      <c r="U201" s="182"/>
    </row>
    <row r="202" spans="2:21" x14ac:dyDescent="0.25">
      <c r="B202" s="167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9"/>
      <c r="S202" s="176"/>
      <c r="T202" s="176"/>
      <c r="U202" s="182"/>
    </row>
    <row r="203" spans="2:21" x14ac:dyDescent="0.25">
      <c r="B203" s="167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9"/>
      <c r="S203" s="176"/>
      <c r="T203" s="176"/>
      <c r="U203" s="182"/>
    </row>
    <row r="204" spans="2:21" x14ac:dyDescent="0.25">
      <c r="B204" s="167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9"/>
      <c r="S204" s="176"/>
      <c r="T204" s="176"/>
      <c r="U204" s="182"/>
    </row>
    <row r="205" spans="2:21" x14ac:dyDescent="0.25">
      <c r="B205" s="167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9"/>
      <c r="S205" s="176"/>
      <c r="T205" s="176"/>
      <c r="U205" s="182"/>
    </row>
    <row r="206" spans="2:21" x14ac:dyDescent="0.25">
      <c r="B206" s="167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9"/>
      <c r="S206" s="176"/>
      <c r="T206" s="176"/>
      <c r="U206" s="182"/>
    </row>
    <row r="207" spans="2:21" x14ac:dyDescent="0.25">
      <c r="B207" s="167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9"/>
      <c r="S207" s="176"/>
      <c r="T207" s="176"/>
      <c r="U207" s="182"/>
    </row>
    <row r="208" spans="2:21" x14ac:dyDescent="0.25">
      <c r="B208" s="167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9"/>
      <c r="S208" s="176"/>
      <c r="T208" s="176"/>
      <c r="U208" s="182"/>
    </row>
    <row r="209" spans="2:21" x14ac:dyDescent="0.25">
      <c r="B209" s="167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9"/>
      <c r="S209" s="176"/>
      <c r="T209" s="176"/>
      <c r="U209" s="182"/>
    </row>
    <row r="210" spans="2:21" x14ac:dyDescent="0.25">
      <c r="B210" s="167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9"/>
      <c r="S210" s="176"/>
      <c r="T210" s="176"/>
      <c r="U210" s="182"/>
    </row>
    <row r="211" spans="2:21" x14ac:dyDescent="0.25">
      <c r="B211" s="167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9"/>
      <c r="S211" s="176"/>
      <c r="T211" s="176"/>
      <c r="U211" s="182"/>
    </row>
    <row r="212" spans="2:21" x14ac:dyDescent="0.25">
      <c r="B212" s="167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9"/>
      <c r="S212" s="176"/>
      <c r="T212" s="176"/>
      <c r="U212" s="182"/>
    </row>
    <row r="213" spans="2:21" x14ac:dyDescent="0.25">
      <c r="B213" s="167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9"/>
      <c r="S213" s="176"/>
      <c r="T213" s="176"/>
      <c r="U213" s="182"/>
    </row>
    <row r="214" spans="2:21" x14ac:dyDescent="0.25">
      <c r="B214" s="167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9"/>
      <c r="S214" s="176"/>
      <c r="T214" s="176"/>
      <c r="U214" s="182"/>
    </row>
    <row r="215" spans="2:21" x14ac:dyDescent="0.25">
      <c r="B215" s="167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9"/>
      <c r="S215" s="176"/>
      <c r="T215" s="176"/>
      <c r="U215" s="182"/>
    </row>
    <row r="216" spans="2:21" x14ac:dyDescent="0.25">
      <c r="B216" s="16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9"/>
      <c r="S216" s="176"/>
      <c r="T216" s="176"/>
      <c r="U216" s="182"/>
    </row>
    <row r="217" spans="2:21" x14ac:dyDescent="0.25">
      <c r="B217" s="167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9"/>
      <c r="S217" s="176"/>
      <c r="T217" s="176"/>
      <c r="U217" s="182"/>
    </row>
    <row r="218" spans="2:21" x14ac:dyDescent="0.25">
      <c r="B218" s="167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9"/>
      <c r="S218" s="176"/>
      <c r="T218" s="176"/>
      <c r="U218" s="182"/>
    </row>
    <row r="219" spans="2:21" x14ac:dyDescent="0.25">
      <c r="B219" s="167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9"/>
      <c r="S219" s="176"/>
      <c r="T219" s="176"/>
      <c r="U219" s="182"/>
    </row>
    <row r="220" spans="2:21" x14ac:dyDescent="0.25">
      <c r="B220" s="167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9"/>
      <c r="S220" s="176"/>
      <c r="T220" s="176"/>
      <c r="U220" s="182"/>
    </row>
    <row r="221" spans="2:21" x14ac:dyDescent="0.25">
      <c r="B221" s="167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9"/>
      <c r="S221" s="176"/>
      <c r="T221" s="176"/>
      <c r="U221" s="182"/>
    </row>
    <row r="222" spans="2:21" x14ac:dyDescent="0.25">
      <c r="B222" s="167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9"/>
      <c r="S222" s="176"/>
      <c r="T222" s="176"/>
      <c r="U222" s="182"/>
    </row>
    <row r="223" spans="2:21" ht="13.15" customHeight="1" x14ac:dyDescent="0.25">
      <c r="B223" s="170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2"/>
      <c r="S223" s="176"/>
      <c r="T223" s="176"/>
      <c r="U223" s="182"/>
    </row>
    <row r="224" spans="2:21" ht="28.9" customHeight="1" x14ac:dyDescent="0.25">
      <c r="B224" s="334"/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S224" s="176"/>
      <c r="T224" s="176"/>
      <c r="U224" s="182"/>
    </row>
    <row r="225" spans="2:21" ht="28.9" customHeight="1" x14ac:dyDescent="0.25">
      <c r="B225" s="348"/>
      <c r="C225" s="348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S225" s="176"/>
      <c r="T225" s="176"/>
      <c r="U225" s="182"/>
    </row>
    <row r="226" spans="2:21" ht="28.9" customHeight="1" x14ac:dyDescent="0.25">
      <c r="B226" s="336" t="s">
        <v>197</v>
      </c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7"/>
      <c r="S226" s="176"/>
      <c r="T226" s="176"/>
      <c r="U226" s="182"/>
    </row>
    <row r="227" spans="2:21" ht="28.9" customHeight="1" x14ac:dyDescent="0.25">
      <c r="B227" s="348"/>
      <c r="C227" s="348"/>
      <c r="D227" s="313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S227" s="176"/>
      <c r="T227" s="176"/>
      <c r="U227" s="182"/>
    </row>
    <row r="228" spans="2:21" x14ac:dyDescent="0.25">
      <c r="B228" s="340" t="s">
        <v>196</v>
      </c>
      <c r="L228" s="340"/>
      <c r="M228" s="340"/>
      <c r="N228" s="313"/>
      <c r="S228" s="176"/>
      <c r="T228" s="176"/>
      <c r="U228" s="182"/>
    </row>
    <row r="229" spans="2:21" x14ac:dyDescent="0.25">
      <c r="B229" s="164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6"/>
      <c r="S229" s="176"/>
      <c r="T229" s="176"/>
      <c r="U229" s="182"/>
    </row>
    <row r="230" spans="2:21" x14ac:dyDescent="0.25">
      <c r="B230" s="167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9"/>
      <c r="S230" s="176"/>
      <c r="T230" s="176"/>
      <c r="U230" s="182"/>
    </row>
    <row r="231" spans="2:21" x14ac:dyDescent="0.25">
      <c r="B231" s="167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9"/>
      <c r="S231" s="176"/>
      <c r="T231" s="176"/>
      <c r="U231" s="182"/>
    </row>
    <row r="232" spans="2:21" x14ac:dyDescent="0.25">
      <c r="B232" s="167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9"/>
      <c r="S232" s="176"/>
      <c r="T232" s="176"/>
      <c r="U232" s="182"/>
    </row>
    <row r="233" spans="2:21" x14ac:dyDescent="0.25">
      <c r="B233" s="167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9"/>
      <c r="S233" s="176"/>
      <c r="T233" s="176"/>
      <c r="U233" s="182"/>
    </row>
    <row r="234" spans="2:21" x14ac:dyDescent="0.25">
      <c r="B234" s="167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9"/>
      <c r="S234" s="176"/>
      <c r="T234" s="176"/>
      <c r="U234" s="182"/>
    </row>
    <row r="235" spans="2:21" x14ac:dyDescent="0.25">
      <c r="B235" s="167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9"/>
      <c r="S235" s="176"/>
      <c r="T235" s="176"/>
      <c r="U235" s="182"/>
    </row>
    <row r="236" spans="2:21" x14ac:dyDescent="0.25">
      <c r="B236" s="167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9"/>
      <c r="S236" s="176"/>
      <c r="T236" s="176"/>
      <c r="U236" s="182"/>
    </row>
    <row r="237" spans="2:21" x14ac:dyDescent="0.25">
      <c r="B237" s="167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9"/>
      <c r="S237" s="176"/>
      <c r="T237" s="176"/>
      <c r="U237" s="182"/>
    </row>
    <row r="238" spans="2:21" x14ac:dyDescent="0.25">
      <c r="B238" s="167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9"/>
      <c r="S238" s="176"/>
      <c r="T238" s="176"/>
      <c r="U238" s="182"/>
    </row>
    <row r="239" spans="2:21" x14ac:dyDescent="0.25">
      <c r="B239" s="167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9"/>
      <c r="S239" s="176"/>
      <c r="T239" s="176"/>
      <c r="U239" s="182"/>
    </row>
    <row r="240" spans="2:21" x14ac:dyDescent="0.25">
      <c r="B240" s="167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9"/>
      <c r="S240" s="176"/>
      <c r="T240" s="176"/>
      <c r="U240" s="182"/>
    </row>
    <row r="241" spans="2:21" x14ac:dyDescent="0.25">
      <c r="B241" s="167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9"/>
      <c r="S241" s="176"/>
      <c r="T241" s="176"/>
      <c r="U241" s="182"/>
    </row>
    <row r="242" spans="2:21" x14ac:dyDescent="0.25">
      <c r="B242" s="167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9"/>
      <c r="S242" s="176"/>
      <c r="T242" s="176"/>
      <c r="U242" s="182"/>
    </row>
    <row r="243" spans="2:21" x14ac:dyDescent="0.25">
      <c r="B243" s="167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9"/>
      <c r="S243" s="176"/>
      <c r="T243" s="176"/>
      <c r="U243" s="182"/>
    </row>
    <row r="244" spans="2:21" x14ac:dyDescent="0.25">
      <c r="B244" s="167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9"/>
      <c r="S244" s="176"/>
      <c r="T244" s="176"/>
      <c r="U244" s="182"/>
    </row>
    <row r="245" spans="2:21" x14ac:dyDescent="0.25">
      <c r="B245" s="167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9"/>
      <c r="S245" s="176"/>
      <c r="T245" s="176"/>
      <c r="U245" s="182"/>
    </row>
    <row r="246" spans="2:21" x14ac:dyDescent="0.25">
      <c r="B246" s="167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S246" s="176"/>
      <c r="T246" s="176"/>
      <c r="U246" s="182"/>
    </row>
    <row r="247" spans="2:21" x14ac:dyDescent="0.25">
      <c r="B247" s="167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9"/>
      <c r="S247" s="176"/>
      <c r="T247" s="176"/>
      <c r="U247" s="182"/>
    </row>
    <row r="248" spans="2:21" x14ac:dyDescent="0.25">
      <c r="B248" s="167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9"/>
      <c r="S248" s="176"/>
      <c r="T248" s="176"/>
      <c r="U248" s="182"/>
    </row>
    <row r="249" spans="2:21" x14ac:dyDescent="0.25">
      <c r="B249" s="167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9"/>
      <c r="S249" s="176"/>
      <c r="T249" s="176"/>
      <c r="U249" s="182"/>
    </row>
    <row r="250" spans="2:21" x14ac:dyDescent="0.25">
      <c r="B250" s="167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9"/>
      <c r="S250" s="176"/>
      <c r="T250" s="176"/>
      <c r="U250" s="182"/>
    </row>
    <row r="251" spans="2:21" x14ac:dyDescent="0.25">
      <c r="B251" s="167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9"/>
      <c r="S251" s="176"/>
      <c r="T251" s="176"/>
      <c r="U251" s="182"/>
    </row>
    <row r="252" spans="2:21" ht="13.15" customHeight="1" x14ac:dyDescent="0.25">
      <c r="B252" s="170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2"/>
      <c r="S252" s="176"/>
      <c r="T252" s="176"/>
      <c r="U252" s="182"/>
    </row>
    <row r="253" spans="2:21" ht="28.9" customHeight="1" x14ac:dyDescent="0.25">
      <c r="B253" s="348"/>
      <c r="C253" s="348"/>
      <c r="D253" s="313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S253" s="176"/>
      <c r="T253" s="176"/>
      <c r="U253" s="182"/>
    </row>
    <row r="254" spans="2:21" ht="28.9" customHeight="1" x14ac:dyDescent="0.25">
      <c r="B254" s="348"/>
      <c r="C254" s="348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S254" s="176"/>
      <c r="T254" s="176"/>
      <c r="U254" s="182"/>
    </row>
    <row r="255" spans="2:21" ht="28.9" customHeight="1" x14ac:dyDescent="0.25">
      <c r="B255" s="336" t="s">
        <v>198</v>
      </c>
      <c r="C255" s="336"/>
      <c r="D255" s="336"/>
      <c r="E255" s="336"/>
      <c r="F255" s="336"/>
      <c r="G255" s="336"/>
      <c r="H255" s="336"/>
      <c r="I255" s="336"/>
      <c r="J255" s="336"/>
      <c r="K255" s="336"/>
      <c r="L255" s="336"/>
      <c r="M255" s="336"/>
      <c r="N255" s="337"/>
      <c r="S255" s="176"/>
      <c r="T255" s="176"/>
      <c r="U255" s="182"/>
    </row>
    <row r="256" spans="2:21" x14ac:dyDescent="0.25">
      <c r="B256" s="340" t="s">
        <v>196</v>
      </c>
      <c r="L256" s="340"/>
      <c r="M256" s="340"/>
      <c r="N256" s="313"/>
      <c r="S256" s="176"/>
      <c r="T256" s="176"/>
      <c r="U256" s="182"/>
    </row>
    <row r="257" spans="2:21" x14ac:dyDescent="0.25">
      <c r="B257" s="164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6"/>
      <c r="S257" s="176"/>
      <c r="T257" s="176"/>
      <c r="U257" s="182"/>
    </row>
    <row r="258" spans="2:21" x14ac:dyDescent="0.25">
      <c r="B258" s="167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9"/>
      <c r="S258" s="176"/>
      <c r="T258" s="176"/>
      <c r="U258" s="182"/>
    </row>
    <row r="259" spans="2:21" x14ac:dyDescent="0.25">
      <c r="B259" s="167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9"/>
      <c r="S259" s="176"/>
      <c r="T259" s="176"/>
      <c r="U259" s="182"/>
    </row>
    <row r="260" spans="2:21" x14ac:dyDescent="0.25">
      <c r="B260" s="167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9"/>
      <c r="S260" s="176"/>
      <c r="T260" s="176"/>
      <c r="U260" s="182"/>
    </row>
    <row r="261" spans="2:21" x14ac:dyDescent="0.25">
      <c r="B261" s="167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9"/>
      <c r="S261" s="176"/>
      <c r="T261" s="176"/>
      <c r="U261" s="182"/>
    </row>
    <row r="262" spans="2:21" x14ac:dyDescent="0.25">
      <c r="B262" s="167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9"/>
      <c r="S262" s="176"/>
      <c r="T262" s="176"/>
      <c r="U262" s="182"/>
    </row>
    <row r="263" spans="2:21" x14ac:dyDescent="0.25">
      <c r="B263" s="167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9"/>
      <c r="S263" s="176"/>
      <c r="T263" s="176"/>
      <c r="U263" s="182"/>
    </row>
    <row r="264" spans="2:21" x14ac:dyDescent="0.25">
      <c r="B264" s="167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9"/>
      <c r="S264" s="176"/>
      <c r="T264" s="176"/>
      <c r="U264" s="182"/>
    </row>
    <row r="265" spans="2:21" x14ac:dyDescent="0.25">
      <c r="B265" s="167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9"/>
      <c r="S265" s="176"/>
      <c r="T265" s="176"/>
      <c r="U265" s="182"/>
    </row>
    <row r="266" spans="2:21" x14ac:dyDescent="0.25">
      <c r="B266" s="167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9"/>
      <c r="S266" s="176"/>
      <c r="T266" s="176"/>
      <c r="U266" s="182"/>
    </row>
    <row r="267" spans="2:21" x14ac:dyDescent="0.25">
      <c r="B267" s="167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9"/>
      <c r="S267" s="176"/>
      <c r="T267" s="176"/>
      <c r="U267" s="182"/>
    </row>
    <row r="268" spans="2:21" x14ac:dyDescent="0.25">
      <c r="B268" s="167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9"/>
      <c r="S268" s="176"/>
      <c r="T268" s="176"/>
      <c r="U268" s="182"/>
    </row>
    <row r="269" spans="2:21" x14ac:dyDescent="0.25">
      <c r="B269" s="167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9"/>
      <c r="S269" s="176"/>
      <c r="T269" s="176"/>
      <c r="U269" s="182"/>
    </row>
    <row r="270" spans="2:21" x14ac:dyDescent="0.25">
      <c r="B270" s="167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9"/>
      <c r="S270" s="176"/>
      <c r="T270" s="176"/>
      <c r="U270" s="182"/>
    </row>
    <row r="271" spans="2:21" x14ac:dyDescent="0.25">
      <c r="B271" s="167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9"/>
      <c r="S271" s="176"/>
      <c r="T271" s="176"/>
      <c r="U271" s="182"/>
    </row>
    <row r="272" spans="2:21" x14ac:dyDescent="0.25">
      <c r="B272" s="167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9"/>
      <c r="S272" s="176"/>
      <c r="T272" s="176"/>
      <c r="U272" s="182"/>
    </row>
    <row r="273" spans="2:21" x14ac:dyDescent="0.25">
      <c r="B273" s="167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9"/>
      <c r="S273" s="176"/>
      <c r="T273" s="176"/>
      <c r="U273" s="182"/>
    </row>
    <row r="274" spans="2:21" x14ac:dyDescent="0.25">
      <c r="B274" s="167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9"/>
      <c r="S274" s="176"/>
      <c r="T274" s="176"/>
      <c r="U274" s="182"/>
    </row>
    <row r="275" spans="2:21" x14ac:dyDescent="0.25">
      <c r="B275" s="167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9"/>
      <c r="S275" s="176"/>
      <c r="T275" s="176"/>
      <c r="U275" s="182"/>
    </row>
    <row r="276" spans="2:21" x14ac:dyDescent="0.25">
      <c r="B276" s="167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9"/>
      <c r="S276" s="176"/>
      <c r="T276" s="176"/>
      <c r="U276" s="182"/>
    </row>
    <row r="277" spans="2:21" x14ac:dyDescent="0.25">
      <c r="B277" s="167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9"/>
      <c r="S277" s="176"/>
      <c r="T277" s="176"/>
      <c r="U277" s="182"/>
    </row>
    <row r="278" spans="2:21" x14ac:dyDescent="0.25">
      <c r="B278" s="167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9"/>
      <c r="S278" s="176"/>
      <c r="T278" s="176"/>
      <c r="U278" s="182"/>
    </row>
    <row r="279" spans="2:21" x14ac:dyDescent="0.25">
      <c r="B279" s="167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9"/>
      <c r="S279" s="176"/>
      <c r="T279" s="176"/>
      <c r="U279" s="182"/>
    </row>
    <row r="280" spans="2:21" ht="13.15" customHeight="1" x14ac:dyDescent="0.25">
      <c r="B280" s="170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2"/>
      <c r="S280" s="176"/>
      <c r="T280" s="176"/>
      <c r="U280" s="182"/>
    </row>
    <row r="281" spans="2:21" ht="28.9" customHeight="1" x14ac:dyDescent="0.25">
      <c r="B281" s="337"/>
      <c r="C281" s="337"/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S281" s="176"/>
      <c r="T281" s="176"/>
      <c r="U281" s="182"/>
    </row>
    <row r="282" spans="2:21" x14ac:dyDescent="0.25">
      <c r="B282" s="336" t="s">
        <v>199</v>
      </c>
      <c r="C282" s="336"/>
      <c r="D282" s="336"/>
      <c r="E282" s="336"/>
      <c r="F282" s="336"/>
      <c r="G282" s="336"/>
      <c r="H282" s="336"/>
      <c r="I282" s="336"/>
      <c r="J282" s="336"/>
      <c r="K282" s="336"/>
      <c r="L282" s="336"/>
      <c r="M282" s="336"/>
      <c r="N282" s="337"/>
      <c r="S282" s="176"/>
      <c r="T282" s="176"/>
      <c r="U282" s="182"/>
    </row>
    <row r="283" spans="2:21" x14ac:dyDescent="0.25">
      <c r="B283" s="337"/>
      <c r="C283" s="337"/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S283" s="176"/>
      <c r="T283" s="176"/>
      <c r="U283" s="182"/>
    </row>
    <row r="284" spans="2:21" ht="28.9" customHeight="1" x14ac:dyDescent="0.25">
      <c r="B284" s="336" t="s">
        <v>200</v>
      </c>
      <c r="C284" s="336"/>
      <c r="D284" s="336"/>
      <c r="E284" s="336"/>
      <c r="F284" s="336"/>
      <c r="G284" s="336"/>
      <c r="H284" s="336"/>
      <c r="I284" s="336"/>
      <c r="J284" s="336"/>
      <c r="K284" s="336"/>
      <c r="L284" s="336"/>
      <c r="M284" s="336"/>
      <c r="N284" s="337"/>
      <c r="S284" s="176"/>
      <c r="T284" s="176"/>
      <c r="U284" s="182"/>
    </row>
    <row r="285" spans="2:21" x14ac:dyDescent="0.25">
      <c r="B285" s="348"/>
      <c r="C285" s="348"/>
      <c r="D285" s="313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S285" s="176"/>
      <c r="T285" s="176"/>
      <c r="U285" s="182"/>
    </row>
    <row r="286" spans="2:21" x14ac:dyDescent="0.25">
      <c r="B286" s="313" t="s">
        <v>218</v>
      </c>
      <c r="C286" s="348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S286" s="176"/>
      <c r="T286" s="176"/>
      <c r="U286" s="182"/>
    </row>
    <row r="287" spans="2:21" x14ac:dyDescent="0.25">
      <c r="B287" s="348"/>
      <c r="C287" s="348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S287" s="176"/>
      <c r="T287" s="176"/>
      <c r="U287" s="182"/>
    </row>
    <row r="288" spans="2:21" x14ac:dyDescent="0.25">
      <c r="B288" s="164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6"/>
      <c r="S288" s="176"/>
      <c r="T288" s="176"/>
      <c r="U288" s="182"/>
    </row>
    <row r="289" spans="2:21" x14ac:dyDescent="0.25">
      <c r="B289" s="167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9"/>
      <c r="S289" s="176"/>
      <c r="T289" s="176"/>
      <c r="U289" s="182"/>
    </row>
    <row r="290" spans="2:21" x14ac:dyDescent="0.25">
      <c r="B290" s="167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9"/>
      <c r="S290" s="176"/>
      <c r="T290" s="176"/>
      <c r="U290" s="182"/>
    </row>
    <row r="291" spans="2:21" x14ac:dyDescent="0.25">
      <c r="B291" s="167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9"/>
      <c r="S291" s="176"/>
      <c r="T291" s="176"/>
      <c r="U291" s="182"/>
    </row>
    <row r="292" spans="2:21" x14ac:dyDescent="0.25">
      <c r="B292" s="167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9"/>
      <c r="S292" s="176"/>
      <c r="T292" s="176"/>
      <c r="U292" s="182"/>
    </row>
    <row r="293" spans="2:21" x14ac:dyDescent="0.25">
      <c r="B293" s="167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9"/>
      <c r="S293" s="176"/>
      <c r="T293" s="176"/>
      <c r="U293" s="182"/>
    </row>
    <row r="294" spans="2:21" x14ac:dyDescent="0.25">
      <c r="B294" s="167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9"/>
      <c r="S294" s="176"/>
      <c r="T294" s="176"/>
      <c r="U294" s="182"/>
    </row>
    <row r="295" spans="2:21" x14ac:dyDescent="0.25">
      <c r="B295" s="167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9"/>
      <c r="S295" s="176"/>
      <c r="T295" s="176"/>
      <c r="U295" s="182"/>
    </row>
    <row r="296" spans="2:21" x14ac:dyDescent="0.25">
      <c r="B296" s="167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9"/>
      <c r="S296" s="176"/>
      <c r="T296" s="176"/>
      <c r="U296" s="182"/>
    </row>
    <row r="297" spans="2:21" x14ac:dyDescent="0.25">
      <c r="B297" s="167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9"/>
      <c r="S297" s="176"/>
      <c r="T297" s="176"/>
      <c r="U297" s="182"/>
    </row>
    <row r="298" spans="2:21" x14ac:dyDescent="0.25">
      <c r="B298" s="167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9"/>
      <c r="S298" s="176"/>
      <c r="T298" s="176"/>
      <c r="U298" s="182"/>
    </row>
    <row r="299" spans="2:21" x14ac:dyDescent="0.25">
      <c r="B299" s="167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9"/>
      <c r="S299" s="176"/>
      <c r="T299" s="176"/>
      <c r="U299" s="182"/>
    </row>
    <row r="300" spans="2:21" x14ac:dyDescent="0.25">
      <c r="B300" s="167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9"/>
      <c r="S300" s="176"/>
      <c r="T300" s="176"/>
      <c r="U300" s="182"/>
    </row>
    <row r="301" spans="2:21" x14ac:dyDescent="0.25">
      <c r="B301" s="167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9"/>
      <c r="S301" s="176"/>
      <c r="T301" s="176"/>
      <c r="U301" s="182"/>
    </row>
    <row r="302" spans="2:21" x14ac:dyDescent="0.25">
      <c r="B302" s="167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9"/>
      <c r="S302" s="176"/>
      <c r="T302" s="176"/>
      <c r="U302" s="182"/>
    </row>
    <row r="303" spans="2:21" x14ac:dyDescent="0.25">
      <c r="B303" s="167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9"/>
      <c r="S303" s="176"/>
      <c r="T303" s="176"/>
      <c r="U303" s="182"/>
    </row>
    <row r="304" spans="2:21" x14ac:dyDescent="0.25">
      <c r="B304" s="167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9"/>
      <c r="S304" s="176"/>
      <c r="T304" s="176"/>
      <c r="U304" s="182"/>
    </row>
    <row r="305" spans="2:21" x14ac:dyDescent="0.25">
      <c r="B305" s="167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9"/>
      <c r="S305" s="176"/>
      <c r="T305" s="176"/>
      <c r="U305" s="182"/>
    </row>
    <row r="306" spans="2:21" x14ac:dyDescent="0.25">
      <c r="B306" s="167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9"/>
      <c r="S306" s="176"/>
      <c r="T306" s="176"/>
      <c r="U306" s="182"/>
    </row>
    <row r="307" spans="2:21" x14ac:dyDescent="0.25">
      <c r="B307" s="167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9"/>
      <c r="S307" s="176"/>
      <c r="T307" s="176"/>
      <c r="U307" s="182"/>
    </row>
    <row r="308" spans="2:21" x14ac:dyDescent="0.25">
      <c r="B308" s="167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9"/>
      <c r="S308" s="176"/>
      <c r="T308" s="176"/>
      <c r="U308" s="182"/>
    </row>
    <row r="309" spans="2:21" x14ac:dyDescent="0.25">
      <c r="B309" s="167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9"/>
      <c r="S309" s="176"/>
      <c r="T309" s="176"/>
      <c r="U309" s="182"/>
    </row>
    <row r="310" spans="2:21" x14ac:dyDescent="0.25">
      <c r="B310" s="167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9"/>
      <c r="S310" s="176"/>
      <c r="T310" s="176"/>
      <c r="U310" s="182"/>
    </row>
    <row r="311" spans="2:21" ht="13.15" customHeight="1" x14ac:dyDescent="0.25">
      <c r="B311" s="170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2"/>
      <c r="S311" s="176"/>
      <c r="T311" s="176"/>
      <c r="U311" s="182"/>
    </row>
    <row r="312" spans="2:21" x14ac:dyDescent="0.25">
      <c r="B312" s="348"/>
      <c r="C312" s="348"/>
      <c r="D312" s="313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S312" s="176"/>
      <c r="T312" s="176"/>
      <c r="U312" s="182"/>
    </row>
    <row r="313" spans="2:21" x14ac:dyDescent="0.25">
      <c r="B313" s="348"/>
      <c r="C313" s="348"/>
      <c r="D313" s="313"/>
      <c r="E313" s="313"/>
      <c r="F313" s="313"/>
      <c r="G313" s="313"/>
      <c r="H313" s="313"/>
      <c r="I313" s="313"/>
      <c r="J313" s="313"/>
      <c r="K313" s="313"/>
      <c r="L313" s="313"/>
      <c r="M313" s="313"/>
      <c r="N313" s="313"/>
      <c r="S313" s="176"/>
      <c r="T313" s="176"/>
      <c r="U313" s="182"/>
    </row>
    <row r="314" spans="2:21" x14ac:dyDescent="0.25">
      <c r="B314" s="336" t="s">
        <v>201</v>
      </c>
      <c r="C314" s="336"/>
      <c r="D314" s="336"/>
      <c r="E314" s="336"/>
      <c r="F314" s="336"/>
      <c r="G314" s="336"/>
      <c r="H314" s="336"/>
      <c r="I314" s="336"/>
      <c r="J314" s="336"/>
      <c r="K314" s="336"/>
      <c r="L314" s="336"/>
      <c r="M314" s="336"/>
      <c r="N314" s="337"/>
      <c r="S314" s="176"/>
      <c r="T314" s="176"/>
      <c r="U314" s="182"/>
    </row>
    <row r="315" spans="2:21" x14ac:dyDescent="0.25">
      <c r="B315" s="348"/>
      <c r="C315" s="348"/>
      <c r="D315" s="313"/>
      <c r="E315" s="313"/>
      <c r="F315" s="313"/>
      <c r="G315" s="313"/>
      <c r="H315" s="313"/>
      <c r="I315" s="313"/>
      <c r="J315" s="313"/>
      <c r="K315" s="313"/>
      <c r="L315" s="313"/>
      <c r="M315" s="313"/>
      <c r="N315" s="313"/>
      <c r="S315" s="176"/>
      <c r="T315" s="176"/>
      <c r="U315" s="182"/>
    </row>
    <row r="316" spans="2:21" ht="33" customHeight="1" x14ac:dyDescent="0.25">
      <c r="B316" s="348"/>
      <c r="C316" s="348"/>
      <c r="D316" s="349" t="s">
        <v>69</v>
      </c>
      <c r="E316" s="349"/>
      <c r="F316" s="349" t="s">
        <v>66</v>
      </c>
      <c r="G316" s="349"/>
      <c r="H316" s="349" t="s">
        <v>60</v>
      </c>
      <c r="I316" s="349"/>
      <c r="J316" s="350" t="s">
        <v>67</v>
      </c>
      <c r="K316" s="350"/>
      <c r="L316" s="349" t="s">
        <v>190</v>
      </c>
      <c r="M316" s="349"/>
      <c r="N316" s="349" t="s">
        <v>57</v>
      </c>
      <c r="O316" s="349"/>
      <c r="P316" s="349"/>
      <c r="S316" s="176"/>
      <c r="T316" s="176"/>
      <c r="U316" s="182"/>
    </row>
    <row r="317" spans="2:21" s="353" customFormat="1" ht="120" customHeight="1" x14ac:dyDescent="0.25">
      <c r="B317" s="351" t="s">
        <v>58</v>
      </c>
      <c r="C317" s="352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U317" s="354"/>
    </row>
    <row r="318" spans="2:21" s="353" customFormat="1" ht="120" customHeight="1" x14ac:dyDescent="0.25">
      <c r="B318" s="351" t="s">
        <v>191</v>
      </c>
      <c r="C318" s="352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U318" s="354"/>
    </row>
    <row r="319" spans="2:21" x14ac:dyDescent="0.25">
      <c r="B319" s="348"/>
      <c r="C319" s="348"/>
      <c r="D319" s="313"/>
      <c r="E319" s="313"/>
      <c r="F319" s="313"/>
      <c r="G319" s="313"/>
      <c r="H319" s="313"/>
      <c r="I319" s="313"/>
      <c r="J319" s="313"/>
      <c r="K319" s="313"/>
      <c r="L319" s="313"/>
      <c r="M319" s="313"/>
      <c r="N319" s="313"/>
      <c r="S319" s="176"/>
      <c r="T319" s="176"/>
      <c r="U319" s="182"/>
    </row>
    <row r="320" spans="2:21" x14ac:dyDescent="0.25">
      <c r="B320" s="348"/>
      <c r="C320" s="348"/>
      <c r="D320" s="313"/>
      <c r="E320" s="313"/>
      <c r="F320" s="313"/>
      <c r="G320" s="313"/>
      <c r="H320" s="313"/>
      <c r="I320" s="313"/>
      <c r="J320" s="313"/>
      <c r="K320" s="313"/>
      <c r="L320" s="313"/>
      <c r="M320" s="313"/>
      <c r="N320" s="313"/>
      <c r="S320" s="176"/>
      <c r="T320" s="176"/>
      <c r="U320" s="182"/>
    </row>
    <row r="321" spans="2:21" x14ac:dyDescent="0.25">
      <c r="B321" s="313" t="s">
        <v>202</v>
      </c>
      <c r="C321" s="348"/>
      <c r="E321" s="313"/>
      <c r="F321" s="313"/>
      <c r="G321" s="313"/>
      <c r="H321" s="313"/>
      <c r="I321" s="313"/>
      <c r="J321" s="313"/>
      <c r="K321" s="313"/>
      <c r="L321" s="313"/>
      <c r="M321" s="313"/>
      <c r="N321" s="313"/>
      <c r="S321" s="176"/>
      <c r="T321" s="176"/>
      <c r="U321" s="182"/>
    </row>
    <row r="322" spans="2:21" x14ac:dyDescent="0.25">
      <c r="B322" s="348"/>
      <c r="C322" s="348"/>
      <c r="D322" s="313"/>
      <c r="E322" s="313"/>
      <c r="F322" s="313"/>
      <c r="G322" s="313"/>
      <c r="H322" s="313"/>
      <c r="I322" s="313"/>
      <c r="J322" s="313"/>
      <c r="K322" s="313"/>
      <c r="L322" s="313"/>
      <c r="M322" s="313"/>
      <c r="N322" s="313"/>
      <c r="S322" s="176"/>
      <c r="T322" s="176"/>
      <c r="U322" s="182"/>
    </row>
    <row r="323" spans="2:21" x14ac:dyDescent="0.25">
      <c r="B323" s="164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6"/>
      <c r="S323" s="176"/>
      <c r="T323" s="176"/>
      <c r="U323" s="182"/>
    </row>
    <row r="324" spans="2:21" x14ac:dyDescent="0.25">
      <c r="B324" s="167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9"/>
      <c r="S324" s="176"/>
      <c r="T324" s="176"/>
      <c r="U324" s="182"/>
    </row>
    <row r="325" spans="2:21" x14ac:dyDescent="0.25">
      <c r="B325" s="167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9"/>
      <c r="S325" s="176"/>
      <c r="T325" s="176"/>
      <c r="U325" s="182"/>
    </row>
    <row r="326" spans="2:21" x14ac:dyDescent="0.25">
      <c r="B326" s="167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9"/>
      <c r="S326" s="176"/>
      <c r="T326" s="176"/>
      <c r="U326" s="182"/>
    </row>
    <row r="327" spans="2:21" x14ac:dyDescent="0.25">
      <c r="B327" s="167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9"/>
      <c r="S327" s="176"/>
      <c r="T327" s="176"/>
      <c r="U327" s="182"/>
    </row>
    <row r="328" spans="2:21" x14ac:dyDescent="0.25">
      <c r="B328" s="167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9"/>
      <c r="S328" s="176"/>
      <c r="T328" s="176"/>
      <c r="U328" s="182"/>
    </row>
    <row r="329" spans="2:21" x14ac:dyDescent="0.25">
      <c r="B329" s="167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9"/>
      <c r="S329" s="176"/>
      <c r="T329" s="176"/>
      <c r="U329" s="182"/>
    </row>
    <row r="330" spans="2:21" x14ac:dyDescent="0.25">
      <c r="B330" s="167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9"/>
      <c r="S330" s="176"/>
      <c r="T330" s="176"/>
      <c r="U330" s="182"/>
    </row>
    <row r="331" spans="2:21" x14ac:dyDescent="0.25">
      <c r="B331" s="167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9"/>
      <c r="S331" s="176"/>
      <c r="T331" s="176"/>
      <c r="U331" s="182"/>
    </row>
    <row r="332" spans="2:21" x14ac:dyDescent="0.25">
      <c r="B332" s="167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9"/>
      <c r="S332" s="176"/>
      <c r="T332" s="176"/>
      <c r="U332" s="182"/>
    </row>
    <row r="333" spans="2:21" x14ac:dyDescent="0.25">
      <c r="B333" s="167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9"/>
      <c r="S333" s="176"/>
      <c r="T333" s="176"/>
      <c r="U333" s="182"/>
    </row>
    <row r="334" spans="2:21" x14ac:dyDescent="0.25">
      <c r="B334" s="167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9"/>
      <c r="S334" s="176"/>
      <c r="T334" s="176"/>
      <c r="U334" s="182"/>
    </row>
    <row r="335" spans="2:21" x14ac:dyDescent="0.25">
      <c r="B335" s="167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9"/>
      <c r="S335" s="176"/>
      <c r="T335" s="176"/>
      <c r="U335" s="182"/>
    </row>
    <row r="336" spans="2:21" x14ac:dyDescent="0.25">
      <c r="B336" s="167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9"/>
      <c r="S336" s="176"/>
      <c r="T336" s="176"/>
      <c r="U336" s="182"/>
    </row>
    <row r="337" spans="2:21" x14ac:dyDescent="0.25">
      <c r="B337" s="167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9"/>
      <c r="S337" s="176"/>
      <c r="T337" s="176"/>
      <c r="U337" s="182"/>
    </row>
    <row r="338" spans="2:21" x14ac:dyDescent="0.25">
      <c r="B338" s="167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9"/>
      <c r="S338" s="176"/>
      <c r="T338" s="176"/>
      <c r="U338" s="182"/>
    </row>
    <row r="339" spans="2:21" x14ac:dyDescent="0.25">
      <c r="B339" s="167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9"/>
      <c r="S339" s="176"/>
      <c r="T339" s="176"/>
      <c r="U339" s="182"/>
    </row>
    <row r="340" spans="2:21" x14ac:dyDescent="0.25">
      <c r="B340" s="167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9"/>
      <c r="S340" s="176"/>
      <c r="T340" s="176"/>
      <c r="U340" s="182"/>
    </row>
    <row r="341" spans="2:21" x14ac:dyDescent="0.25">
      <c r="B341" s="167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9"/>
      <c r="S341" s="176"/>
      <c r="T341" s="176"/>
      <c r="U341" s="182"/>
    </row>
    <row r="342" spans="2:21" x14ac:dyDescent="0.25">
      <c r="B342" s="167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9"/>
      <c r="S342" s="176"/>
      <c r="T342" s="176"/>
      <c r="U342" s="182"/>
    </row>
    <row r="343" spans="2:21" x14ac:dyDescent="0.25">
      <c r="B343" s="167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9"/>
      <c r="S343" s="176"/>
      <c r="T343" s="176"/>
      <c r="U343" s="182"/>
    </row>
    <row r="344" spans="2:21" x14ac:dyDescent="0.25">
      <c r="B344" s="167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9"/>
      <c r="S344" s="176"/>
      <c r="T344" s="176"/>
      <c r="U344" s="182"/>
    </row>
    <row r="345" spans="2:21" x14ac:dyDescent="0.25">
      <c r="B345" s="167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9"/>
      <c r="S345" s="176"/>
      <c r="T345" s="176"/>
      <c r="U345" s="182"/>
    </row>
    <row r="346" spans="2:21" ht="13.15" customHeight="1" x14ac:dyDescent="0.25">
      <c r="B346" s="170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2"/>
      <c r="S346" s="176"/>
      <c r="T346" s="176"/>
      <c r="U346" s="182"/>
    </row>
    <row r="347" spans="2:21" x14ac:dyDescent="0.25">
      <c r="B347" s="348"/>
      <c r="C347" s="348"/>
      <c r="D347" s="313"/>
      <c r="E347" s="313"/>
      <c r="F347" s="313"/>
      <c r="G347" s="313"/>
      <c r="H347" s="313"/>
      <c r="I347" s="313"/>
      <c r="J347" s="313"/>
      <c r="K347" s="313"/>
      <c r="L347" s="313"/>
      <c r="M347" s="313"/>
      <c r="N347" s="313"/>
      <c r="S347" s="176"/>
      <c r="T347" s="176"/>
      <c r="U347" s="182"/>
    </row>
    <row r="348" spans="2:21" x14ac:dyDescent="0.25">
      <c r="B348" s="348"/>
      <c r="C348" s="348"/>
      <c r="D348" s="313"/>
      <c r="E348" s="313"/>
      <c r="F348" s="313"/>
      <c r="G348" s="313"/>
      <c r="H348" s="313"/>
      <c r="I348" s="313"/>
      <c r="J348" s="313"/>
      <c r="K348" s="313"/>
      <c r="L348" s="313"/>
      <c r="M348" s="313"/>
      <c r="N348" s="313"/>
      <c r="S348" s="176"/>
      <c r="T348" s="176"/>
      <c r="U348" s="182"/>
    </row>
    <row r="349" spans="2:21" x14ac:dyDescent="0.25">
      <c r="B349" s="345"/>
      <c r="C349" s="345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S349" s="176"/>
      <c r="T349" s="176"/>
      <c r="U349" s="182"/>
    </row>
    <row r="350" spans="2:21" ht="14.45" customHeight="1" x14ac:dyDescent="0.25">
      <c r="B350" s="336" t="s">
        <v>203</v>
      </c>
      <c r="C350" s="336"/>
      <c r="D350" s="336"/>
      <c r="E350" s="336"/>
      <c r="F350" s="336"/>
      <c r="G350" s="336"/>
      <c r="H350" s="336"/>
      <c r="I350" s="336"/>
      <c r="J350" s="336"/>
      <c r="K350" s="336"/>
      <c r="L350" s="336"/>
      <c r="M350" s="336"/>
      <c r="N350" s="337"/>
      <c r="S350" s="176"/>
      <c r="T350" s="176"/>
      <c r="U350" s="182"/>
    </row>
    <row r="351" spans="2:21" x14ac:dyDescent="0.25">
      <c r="B351" s="337"/>
      <c r="C351" s="337"/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S351" s="176"/>
      <c r="T351" s="176"/>
      <c r="U351" s="182"/>
    </row>
    <row r="352" spans="2:21" ht="14.45" customHeight="1" x14ac:dyDescent="0.25">
      <c r="B352" s="336" t="s">
        <v>204</v>
      </c>
      <c r="C352" s="336"/>
      <c r="D352" s="336"/>
      <c r="E352" s="336"/>
      <c r="F352" s="336"/>
      <c r="G352" s="336"/>
      <c r="H352" s="336"/>
      <c r="I352" s="336"/>
      <c r="J352" s="336"/>
      <c r="K352" s="336"/>
      <c r="L352" s="336"/>
      <c r="M352" s="336"/>
      <c r="N352" s="337"/>
      <c r="S352" s="176"/>
      <c r="T352" s="176"/>
      <c r="U352" s="182"/>
    </row>
    <row r="353" spans="2:21" x14ac:dyDescent="0.25">
      <c r="B353" s="334"/>
      <c r="C353" s="334"/>
      <c r="D353" s="355"/>
      <c r="E353" s="355"/>
      <c r="F353" s="355"/>
      <c r="G353" s="355"/>
      <c r="H353" s="355"/>
      <c r="I353" s="355"/>
      <c r="J353" s="355"/>
      <c r="K353" s="355"/>
      <c r="L353" s="355"/>
      <c r="M353" s="355"/>
      <c r="N353" s="355"/>
      <c r="S353" s="176"/>
      <c r="T353" s="176"/>
      <c r="U353" s="182"/>
    </row>
    <row r="354" spans="2:21" x14ac:dyDescent="0.25">
      <c r="B354" s="313" t="s">
        <v>202</v>
      </c>
      <c r="C354" s="348"/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S354" s="176"/>
      <c r="T354" s="176"/>
      <c r="U354" s="182"/>
    </row>
    <row r="355" spans="2:21" x14ac:dyDescent="0.25">
      <c r="B355" s="348"/>
      <c r="C355" s="348"/>
      <c r="D355" s="313"/>
      <c r="E355" s="313"/>
      <c r="F355" s="313"/>
      <c r="G355" s="313"/>
      <c r="H355" s="313"/>
      <c r="I355" s="313"/>
      <c r="J355" s="313"/>
      <c r="K355" s="313"/>
      <c r="L355" s="313"/>
      <c r="M355" s="313"/>
      <c r="N355" s="313"/>
      <c r="S355" s="176"/>
      <c r="T355" s="176"/>
      <c r="U355" s="182"/>
    </row>
    <row r="356" spans="2:21" x14ac:dyDescent="0.25">
      <c r="B356" s="164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6"/>
      <c r="S356" s="176"/>
      <c r="T356" s="176"/>
      <c r="U356" s="182"/>
    </row>
    <row r="357" spans="2:21" x14ac:dyDescent="0.25">
      <c r="B357" s="167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9"/>
      <c r="S357" s="176"/>
      <c r="T357" s="176"/>
      <c r="U357" s="182"/>
    </row>
    <row r="358" spans="2:21" x14ac:dyDescent="0.25">
      <c r="B358" s="167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9"/>
      <c r="S358" s="176"/>
      <c r="T358" s="176"/>
      <c r="U358" s="182"/>
    </row>
    <row r="359" spans="2:21" x14ac:dyDescent="0.25">
      <c r="B359" s="167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9"/>
      <c r="S359" s="176"/>
      <c r="T359" s="176"/>
      <c r="U359" s="182"/>
    </row>
    <row r="360" spans="2:21" x14ac:dyDescent="0.25">
      <c r="B360" s="167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9"/>
      <c r="S360" s="176"/>
      <c r="T360" s="176"/>
      <c r="U360" s="182"/>
    </row>
    <row r="361" spans="2:21" x14ac:dyDescent="0.25">
      <c r="B361" s="167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9"/>
      <c r="S361" s="176"/>
      <c r="T361" s="176"/>
      <c r="U361" s="182"/>
    </row>
    <row r="362" spans="2:21" x14ac:dyDescent="0.25">
      <c r="B362" s="167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9"/>
      <c r="S362" s="176"/>
      <c r="T362" s="176"/>
      <c r="U362" s="182"/>
    </row>
    <row r="363" spans="2:21" x14ac:dyDescent="0.25">
      <c r="B363" s="167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9"/>
      <c r="S363" s="176"/>
      <c r="T363" s="176"/>
      <c r="U363" s="182"/>
    </row>
    <row r="364" spans="2:21" x14ac:dyDescent="0.25">
      <c r="B364" s="167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9"/>
      <c r="S364" s="176"/>
      <c r="T364" s="176"/>
      <c r="U364" s="182"/>
    </row>
    <row r="365" spans="2:21" x14ac:dyDescent="0.25">
      <c r="B365" s="167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9"/>
      <c r="S365" s="176"/>
      <c r="T365" s="176"/>
      <c r="U365" s="182"/>
    </row>
    <row r="366" spans="2:21" x14ac:dyDescent="0.25">
      <c r="B366" s="167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9"/>
      <c r="S366" s="176"/>
      <c r="T366" s="176"/>
      <c r="U366" s="182"/>
    </row>
    <row r="367" spans="2:21" x14ac:dyDescent="0.25">
      <c r="B367" s="167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9"/>
      <c r="S367" s="176"/>
      <c r="T367" s="176"/>
      <c r="U367" s="182"/>
    </row>
    <row r="368" spans="2:21" x14ac:dyDescent="0.25">
      <c r="B368" s="167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9"/>
      <c r="S368" s="176"/>
      <c r="T368" s="176"/>
      <c r="U368" s="182"/>
    </row>
    <row r="369" spans="2:21" x14ac:dyDescent="0.25">
      <c r="B369" s="167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9"/>
      <c r="S369" s="176"/>
      <c r="T369" s="176"/>
      <c r="U369" s="182"/>
    </row>
    <row r="370" spans="2:21" x14ac:dyDescent="0.25">
      <c r="B370" s="167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9"/>
      <c r="S370" s="176"/>
      <c r="T370" s="176"/>
      <c r="U370" s="182"/>
    </row>
    <row r="371" spans="2:21" x14ac:dyDescent="0.25">
      <c r="B371" s="167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9"/>
      <c r="S371" s="176"/>
      <c r="T371" s="176"/>
      <c r="U371" s="182"/>
    </row>
    <row r="372" spans="2:21" x14ac:dyDescent="0.25">
      <c r="B372" s="167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9"/>
      <c r="S372" s="176"/>
      <c r="T372" s="176"/>
      <c r="U372" s="182"/>
    </row>
    <row r="373" spans="2:21" x14ac:dyDescent="0.25">
      <c r="B373" s="167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9"/>
      <c r="S373" s="176"/>
      <c r="T373" s="176"/>
      <c r="U373" s="182"/>
    </row>
    <row r="374" spans="2:21" x14ac:dyDescent="0.25">
      <c r="B374" s="167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9"/>
      <c r="S374" s="176"/>
      <c r="T374" s="176"/>
      <c r="U374" s="182"/>
    </row>
    <row r="375" spans="2:21" x14ac:dyDescent="0.25">
      <c r="B375" s="167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9"/>
      <c r="S375" s="176"/>
      <c r="T375" s="176"/>
      <c r="U375" s="182"/>
    </row>
    <row r="376" spans="2:21" x14ac:dyDescent="0.25">
      <c r="B376" s="167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9"/>
      <c r="S376" s="176"/>
      <c r="T376" s="176"/>
      <c r="U376" s="182"/>
    </row>
    <row r="377" spans="2:21" x14ac:dyDescent="0.25">
      <c r="B377" s="167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9"/>
      <c r="S377" s="176"/>
      <c r="T377" s="176"/>
      <c r="U377" s="182"/>
    </row>
    <row r="378" spans="2:21" x14ac:dyDescent="0.25">
      <c r="B378" s="167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9"/>
      <c r="S378" s="176"/>
      <c r="T378" s="176"/>
      <c r="U378" s="182"/>
    </row>
    <row r="379" spans="2:21" ht="13.15" customHeight="1" x14ac:dyDescent="0.25">
      <c r="B379" s="170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2"/>
      <c r="S379" s="176"/>
      <c r="T379" s="176"/>
      <c r="U379" s="182"/>
    </row>
    <row r="380" spans="2:21" x14ac:dyDescent="0.25">
      <c r="S380" s="176"/>
      <c r="T380" s="176"/>
      <c r="U380" s="182"/>
    </row>
    <row r="381" spans="2:21" x14ac:dyDescent="0.25">
      <c r="S381" s="176"/>
      <c r="T381" s="176"/>
      <c r="U381" s="182"/>
    </row>
  </sheetData>
  <sheetProtection algorithmName="SHA-512" hashValue="IPM/1JkCZbyEunP/ZJW5iAJmawcmYO/XRqZ3wCl42j/8jeDMKqXtQUGM4pnIuvFnTl+/Os5EfMbz4IUAHjuxJg==" saltValue="div754CsWYcP2zLveRPItg==" spinCount="100000" sheet="1" selectLockedCells="1" autoFilter="0"/>
  <protectedRanges>
    <protectedRange sqref="P141 P143 P150:P155 P147" name="Intervalo2_2_1"/>
    <protectedRange sqref="P141 P143 P150:P155 P147" name="Intervalo1_2_1"/>
    <protectedRange sqref="P141 P143 P150:P155 P147" name="Intervalo3_2_1"/>
    <protectedRange sqref="P142 P149 P146" name="Intervalo2_4"/>
    <protectedRange sqref="P142 P149 P146" name="Intervalo1_4"/>
    <protectedRange sqref="P142 P149 P146" name="Intervalo3_4"/>
    <protectedRange sqref="N22:O22 E22:F24 I22 O23:O24 K23:L24" name="Intervalo2_2"/>
    <protectedRange sqref="N22:O22 E22:F24 I22 O23:O24 K23:L24" name="Intervalo1_2"/>
    <protectedRange sqref="N22:O22 E22:F24 I22 O23:O24 K23:L24" name="Intervalo3_2"/>
    <protectedRange sqref="J166 B169:P192 B200:P223 B229:P252 B257:P280 B288:P311 N317:N318 B323:P346 B356:P379 L317:L318 H317:H318 F317:F318 D317:D318 J317:J318" name="Intervalo2_3"/>
    <protectedRange sqref="J166 B169:P192 B200:P223 B229:P252 B257:P280 B288:P311 B323:P346 B356:P379 N317:N318 L317:L318 H317:H318 F317:F318 D317:D318 J317:J318" name="Intervalo1_3"/>
    <protectedRange sqref="J166 B169:P192 B200:P223 B229:P252 B257:P280 B288:P311 N317:N318 B323:P346 B356:P379 L317:L318 H317:H318 F317:F318 D317:D318 J317:J318" name="Intervalo3_3"/>
    <protectedRange sqref="D8:P8 D10:E10 O10:P10 B29:P60 N12:N15 N17:N21 M11 B74:P137 L10 H10 I12:I21 E12:F21 J16 J10" name="Intervalo2"/>
    <protectedRange sqref="D10:E10 D8:P8 O10:P10 B29:P60 N12:N15 N17:N21 M11 B74:P137 L10 H10 I12:I21 E12:F21 J16 J10" name="Intervalo1"/>
    <protectedRange sqref="D8:P8 D10:E10 O10:P10 B29:P60 N12:N15 N17:N21 M11 B74:P137 L10 H10 I12:I21 E12:F21 J16 J10" name="Intervalo3"/>
  </protectedRanges>
  <mergeCells count="138">
    <mergeCell ref="C14:D14"/>
    <mergeCell ref="E14:M14"/>
    <mergeCell ref="N14:O14"/>
    <mergeCell ref="C19:D19"/>
    <mergeCell ref="E19:M19"/>
    <mergeCell ref="J317:K317"/>
    <mergeCell ref="L317:M317"/>
    <mergeCell ref="F318:G318"/>
    <mergeCell ref="H318:I318"/>
    <mergeCell ref="J318:K318"/>
    <mergeCell ref="L318:M318"/>
    <mergeCell ref="N317:P317"/>
    <mergeCell ref="N318:P318"/>
    <mergeCell ref="D316:E316"/>
    <mergeCell ref="F316:G316"/>
    <mergeCell ref="H316:I316"/>
    <mergeCell ref="J316:K316"/>
    <mergeCell ref="L316:M316"/>
    <mergeCell ref="N316:P316"/>
    <mergeCell ref="N18:O18"/>
    <mergeCell ref="F64:I64"/>
    <mergeCell ref="N19:O19"/>
    <mergeCell ref="C20:D20"/>
    <mergeCell ref="E20:M20"/>
    <mergeCell ref="C13:D13"/>
    <mergeCell ref="B2:E3"/>
    <mergeCell ref="F2:G3"/>
    <mergeCell ref="D8:P8"/>
    <mergeCell ref="B10:C10"/>
    <mergeCell ref="B8:C8"/>
    <mergeCell ref="M10:N10"/>
    <mergeCell ref="D10:E10"/>
    <mergeCell ref="O10:P10"/>
    <mergeCell ref="B5:P5"/>
    <mergeCell ref="E13:M13"/>
    <mergeCell ref="N13:O13"/>
    <mergeCell ref="C12:D12"/>
    <mergeCell ref="E12:M12"/>
    <mergeCell ref="N12:O12"/>
    <mergeCell ref="H10:K10"/>
    <mergeCell ref="N20:O20"/>
    <mergeCell ref="C15:D15"/>
    <mergeCell ref="E15:M15"/>
    <mergeCell ref="N15:O15"/>
    <mergeCell ref="C17:D17"/>
    <mergeCell ref="E17:M17"/>
    <mergeCell ref="N17:O17"/>
    <mergeCell ref="C18:D18"/>
    <mergeCell ref="E18:M18"/>
    <mergeCell ref="J69:K69"/>
    <mergeCell ref="F69:I69"/>
    <mergeCell ref="B68:E68"/>
    <mergeCell ref="B69:E69"/>
    <mergeCell ref="B73:P73"/>
    <mergeCell ref="B71:P71"/>
    <mergeCell ref="B159:P159"/>
    <mergeCell ref="B166:I166"/>
    <mergeCell ref="L142:O144"/>
    <mergeCell ref="B350:M350"/>
    <mergeCell ref="B352:M352"/>
    <mergeCell ref="B356:P379"/>
    <mergeCell ref="B282:M282"/>
    <mergeCell ref="B284:M284"/>
    <mergeCell ref="B288:P311"/>
    <mergeCell ref="B314:M314"/>
    <mergeCell ref="B317:C317"/>
    <mergeCell ref="B318:C318"/>
    <mergeCell ref="D317:E317"/>
    <mergeCell ref="D318:E318"/>
    <mergeCell ref="F317:G317"/>
    <mergeCell ref="H317:I317"/>
    <mergeCell ref="B196:M196"/>
    <mergeCell ref="B197:M197"/>
    <mergeCell ref="C198:M198"/>
    <mergeCell ref="B200:P223"/>
    <mergeCell ref="B226:M226"/>
    <mergeCell ref="B229:P252"/>
    <mergeCell ref="B255:M255"/>
    <mergeCell ref="B257:P280"/>
    <mergeCell ref="B323:P346"/>
    <mergeCell ref="B28:P28"/>
    <mergeCell ref="J65:K65"/>
    <mergeCell ref="F65:I65"/>
    <mergeCell ref="C140:F140"/>
    <mergeCell ref="C141:F141"/>
    <mergeCell ref="C142:F142"/>
    <mergeCell ref="C143:F143"/>
    <mergeCell ref="C144:F144"/>
    <mergeCell ref="B195:M195"/>
    <mergeCell ref="B162:M163"/>
    <mergeCell ref="B164:M164"/>
    <mergeCell ref="B169:P192"/>
    <mergeCell ref="B66:E66"/>
    <mergeCell ref="F66:I66"/>
    <mergeCell ref="J66:K66"/>
    <mergeCell ref="L66:M66"/>
    <mergeCell ref="B67:E67"/>
    <mergeCell ref="F67:I67"/>
    <mergeCell ref="J67:K67"/>
    <mergeCell ref="L67:M67"/>
    <mergeCell ref="L68:M68"/>
    <mergeCell ref="L69:M69"/>
    <mergeCell ref="J68:K68"/>
    <mergeCell ref="F68:I68"/>
    <mergeCell ref="C145:F145"/>
    <mergeCell ref="C146:F146"/>
    <mergeCell ref="N22:P22"/>
    <mergeCell ref="C23:D24"/>
    <mergeCell ref="I23:J24"/>
    <mergeCell ref="K23:L23"/>
    <mergeCell ref="N23:O24"/>
    <mergeCell ref="P23:P24"/>
    <mergeCell ref="K24:L24"/>
    <mergeCell ref="L140:O140"/>
    <mergeCell ref="P140:Q140"/>
    <mergeCell ref="C22:D22"/>
    <mergeCell ref="L146:O148"/>
    <mergeCell ref="P146:Q148"/>
    <mergeCell ref="P142:Q144"/>
    <mergeCell ref="L64:N64"/>
    <mergeCell ref="L65:M65"/>
    <mergeCell ref="B27:P27"/>
    <mergeCell ref="B74:P137"/>
    <mergeCell ref="B29:P60"/>
    <mergeCell ref="J64:K64"/>
    <mergeCell ref="O64:P64"/>
    <mergeCell ref="B64:E64"/>
    <mergeCell ref="B65:E65"/>
    <mergeCell ref="L149:Q15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</mergeCells>
  <dataValidations count="20">
    <dataValidation type="textLength" operator="lessThan" allowBlank="1" showInputMessage="1" showErrorMessage="1" sqref="B169:P192 B200:P223 B229:P252 B257:P280 B288:P311 B323:P346 B356:P379">
      <formula1>1500</formula1>
    </dataValidation>
    <dataValidation type="textLength" operator="lessThan" allowBlank="1" showInputMessage="1" showErrorMessage="1" sqref="B29:P60 B74:P137">
      <formula1>6001</formula1>
    </dataValidation>
    <dataValidation type="list" allowBlank="1" showInputMessage="1" showErrorMessage="1" sqref="D10:E10">
      <formula1>Dimensao</formula1>
    </dataValidation>
    <dataValidation type="list" allowBlank="1" showInputMessage="1" showErrorMessage="1" sqref="H10">
      <formula1>Forma_juridica</formula1>
    </dataValidation>
    <dataValidation type="list" allowBlank="1" showInputMessage="1" showErrorMessage="1" sqref="N317">
      <formula1>Turismo_linhasaccao</formula1>
    </dataValidation>
    <dataValidation type="list" allowBlank="1" showInputMessage="1" showErrorMessage="1" sqref="G23:G24">
      <formula1>Opcao</formula1>
    </dataValidation>
    <dataValidation type="list" allowBlank="1" showInputMessage="1" showErrorMessage="1" sqref="G141:G155">
      <formula1>genero</formula1>
    </dataValidation>
    <dataValidation type="list" allowBlank="1" showInputMessage="1" showErrorMessage="1" sqref="H141:H155">
      <formula1>Qualific</formula1>
    </dataValidation>
    <dataValidation type="list" allowBlank="1" showInputMessage="1" showErrorMessage="1" sqref="N318">
      <formula1>Turismo_atividades</formula1>
    </dataValidation>
    <dataValidation type="list" allowBlank="1" showInputMessage="1" showErrorMessage="1" sqref="H317:I317">
      <formula1>Mar_linhasaccao</formula1>
    </dataValidation>
    <dataValidation type="list" allowBlank="1" showInputMessage="1" showErrorMessage="1" sqref="H318:I318">
      <formula1>Mar_atividades</formula1>
    </dataValidation>
    <dataValidation type="list" allowBlank="1" showInputMessage="1" showErrorMessage="1" sqref="D317:E317">
      <formula1>Agro_linhasaccao</formula1>
    </dataValidation>
    <dataValidation type="list" allowBlank="1" showInputMessage="1" showErrorMessage="1" sqref="D318:E318">
      <formula1>Agro_atividades</formula1>
    </dataValidation>
    <dataValidation type="list" allowBlank="1" showInputMessage="1" showErrorMessage="1" sqref="L317:M317">
      <formula1>TIC_linhasaccao</formula1>
    </dataValidation>
    <dataValidation type="list" allowBlank="1" showInputMessage="1" showErrorMessage="1" sqref="L318:M318">
      <formula1>TIC_atividades</formula1>
    </dataValidation>
    <dataValidation type="list" allowBlank="1" showInputMessage="1" showErrorMessage="1" sqref="F317:G317">
      <formula1>ER_linhasaccao</formula1>
    </dataValidation>
    <dataValidation type="list" allowBlank="1" showInputMessage="1" showErrorMessage="1" sqref="F318:G318">
      <formula1>ER_atividades</formula1>
    </dataValidation>
    <dataValidation type="list" allowBlank="1" showInputMessage="1" showErrorMessage="1" sqref="J317:K317">
      <formula1>Saude_linhasaccao</formula1>
    </dataValidation>
    <dataValidation type="list" allowBlank="1" showInputMessage="1" showErrorMessage="1" sqref="J318:K318">
      <formula1>Saude_atividades</formula1>
    </dataValidation>
    <dataValidation type="whole" errorStyle="warning" operator="lessThanOrEqual" allowBlank="1" showInputMessage="1" showErrorMessage="1" errorTitle="N.º de meses Inválido" error="O n.º máximo de meses ao serviço são 36 meses. _x000a_Por favor retifique o valor introduzido" sqref="I141">
      <formula1>36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4" fitToHeight="9" orientation="portrait" r:id="rId1"/>
  <headerFooter>
    <oddFooter>&amp;R&amp;P</oddFooter>
  </headerFooter>
  <rowBreaks count="4" manualBreakCount="4">
    <brk id="70" max="17" man="1"/>
    <brk id="158" max="17" man="1"/>
    <brk id="254" max="16383" man="1"/>
    <brk id="349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Auxiliar!$A$21:$A$38</xm:f>
          </x14:formula1>
          <xm:sqref>C141:C155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3"/>
  <sheetViews>
    <sheetView workbookViewId="0">
      <selection activeCell="B9" sqref="B9"/>
    </sheetView>
  </sheetViews>
  <sheetFormatPr defaultRowHeight="15" x14ac:dyDescent="0.25"/>
  <cols>
    <col min="2" max="2" width="37.85546875" customWidth="1"/>
    <col min="3" max="3" width="60.85546875" customWidth="1"/>
    <col min="4" max="4" width="52.42578125" customWidth="1"/>
    <col min="5" max="5" width="30.5703125" customWidth="1"/>
    <col min="13" max="15" width="9.140625" style="32"/>
  </cols>
  <sheetData>
    <row r="1" spans="2:15" x14ac:dyDescent="0.25">
      <c r="B1" s="1" t="s">
        <v>161</v>
      </c>
      <c r="D1" s="1" t="s">
        <v>327</v>
      </c>
    </row>
    <row r="2" spans="2:15" x14ac:dyDescent="0.25">
      <c r="B2" s="28" t="s">
        <v>162</v>
      </c>
      <c r="D2" t="s">
        <v>1</v>
      </c>
      <c r="M2" s="26"/>
      <c r="N2" s="26"/>
      <c r="O2" s="26"/>
    </row>
    <row r="3" spans="2:15" x14ac:dyDescent="0.25">
      <c r="B3" s="28" t="s">
        <v>167</v>
      </c>
      <c r="D3" t="s">
        <v>2</v>
      </c>
      <c r="M3" s="25"/>
      <c r="N3" s="25"/>
      <c r="O3" s="25"/>
    </row>
    <row r="4" spans="2:15" ht="24.75" customHeight="1" x14ac:dyDescent="0.25">
      <c r="B4" s="28" t="s">
        <v>169</v>
      </c>
      <c r="D4" t="s">
        <v>328</v>
      </c>
      <c r="M4" s="25"/>
      <c r="N4" s="25"/>
      <c r="O4" s="25"/>
    </row>
    <row r="5" spans="2:15" ht="25.5" customHeight="1" x14ac:dyDescent="0.25">
      <c r="B5" s="28" t="s">
        <v>164</v>
      </c>
      <c r="D5" t="s">
        <v>329</v>
      </c>
      <c r="M5" s="25"/>
      <c r="N5" s="25"/>
      <c r="O5" s="25"/>
    </row>
    <row r="6" spans="2:15" ht="31.5" customHeight="1" x14ac:dyDescent="0.25">
      <c r="B6" s="28" t="s">
        <v>163</v>
      </c>
      <c r="M6" s="25"/>
      <c r="N6" s="25"/>
      <c r="O6" s="25"/>
    </row>
    <row r="7" spans="2:15" x14ac:dyDescent="0.25">
      <c r="B7" s="28" t="s">
        <v>165</v>
      </c>
      <c r="M7" s="25"/>
      <c r="N7" s="25"/>
      <c r="O7" s="25"/>
    </row>
    <row r="8" spans="2:15" x14ac:dyDescent="0.25">
      <c r="B8" s="28" t="s">
        <v>166</v>
      </c>
      <c r="M8" s="25"/>
      <c r="N8" s="25"/>
      <c r="O8" s="25"/>
    </row>
    <row r="9" spans="2:15" x14ac:dyDescent="0.25">
      <c r="B9" s="28" t="s">
        <v>168</v>
      </c>
      <c r="M9" s="25"/>
      <c r="N9" s="25"/>
      <c r="O9" s="25"/>
    </row>
    <row r="10" spans="2:15" x14ac:dyDescent="0.25">
      <c r="B10" s="28" t="s">
        <v>342</v>
      </c>
      <c r="M10" s="25"/>
      <c r="N10" s="25"/>
      <c r="O10" s="25"/>
    </row>
    <row r="11" spans="2:15" x14ac:dyDescent="0.25">
      <c r="B11" s="28"/>
      <c r="M11" s="33"/>
      <c r="N11" s="33"/>
      <c r="O11" s="33"/>
    </row>
    <row r="12" spans="2:15" x14ac:dyDescent="0.25">
      <c r="B12" s="26" t="s">
        <v>330</v>
      </c>
      <c r="C12" s="26"/>
      <c r="D12" s="26"/>
      <c r="F12" s="26"/>
      <c r="M12" s="33"/>
      <c r="N12" s="33"/>
      <c r="O12" s="33"/>
    </row>
    <row r="13" spans="2:15" x14ac:dyDescent="0.25">
      <c r="B13" s="25"/>
      <c r="C13" s="25"/>
      <c r="D13" s="25"/>
      <c r="F13" s="25"/>
      <c r="M13" s="33"/>
      <c r="N13" s="33"/>
      <c r="O13" s="33"/>
    </row>
    <row r="14" spans="2:15" x14ac:dyDescent="0.25">
      <c r="B14" s="25" t="s">
        <v>70</v>
      </c>
      <c r="C14" s="25"/>
      <c r="D14" s="25"/>
      <c r="F14" s="25"/>
    </row>
    <row r="15" spans="2:15" x14ac:dyDescent="0.25">
      <c r="B15" s="25" t="s">
        <v>71</v>
      </c>
      <c r="C15" s="25"/>
      <c r="D15" s="25"/>
    </row>
    <row r="16" spans="2:15" x14ac:dyDescent="0.25">
      <c r="B16" s="25"/>
      <c r="C16" s="25"/>
      <c r="D16" s="25"/>
    </row>
    <row r="18" spans="2:2" x14ac:dyDescent="0.25">
      <c r="B18" s="29" t="s">
        <v>148</v>
      </c>
    </row>
    <row r="19" spans="2:2" x14ac:dyDescent="0.25">
      <c r="B19" t="s">
        <v>149</v>
      </c>
    </row>
    <row r="20" spans="2:2" x14ac:dyDescent="0.25">
      <c r="B20" t="s">
        <v>150</v>
      </c>
    </row>
    <row r="22" spans="2:2" x14ac:dyDescent="0.25">
      <c r="B22" s="29" t="s">
        <v>160</v>
      </c>
    </row>
    <row r="23" spans="2:2" x14ac:dyDescent="0.25">
      <c r="B23" t="s">
        <v>151</v>
      </c>
    </row>
    <row r="24" spans="2:2" x14ac:dyDescent="0.25">
      <c r="B24" t="s">
        <v>152</v>
      </c>
    </row>
    <row r="25" spans="2:2" x14ac:dyDescent="0.25">
      <c r="B25" t="s">
        <v>153</v>
      </c>
    </row>
    <row r="26" spans="2:2" x14ac:dyDescent="0.25">
      <c r="B26" t="s">
        <v>154</v>
      </c>
    </row>
    <row r="27" spans="2:2" x14ac:dyDescent="0.25">
      <c r="B27" t="s">
        <v>155</v>
      </c>
    </row>
    <row r="28" spans="2:2" x14ac:dyDescent="0.25">
      <c r="B28" t="s">
        <v>156</v>
      </c>
    </row>
    <row r="29" spans="2:2" x14ac:dyDescent="0.25">
      <c r="B29" t="s">
        <v>157</v>
      </c>
    </row>
    <row r="30" spans="2:2" x14ac:dyDescent="0.25">
      <c r="B30" t="s">
        <v>158</v>
      </c>
    </row>
    <row r="31" spans="2:2" x14ac:dyDescent="0.25">
      <c r="B31" t="s">
        <v>159</v>
      </c>
    </row>
    <row r="32" spans="2:2" ht="15.75" thickBot="1" x14ac:dyDescent="0.3"/>
    <row r="33" spans="1:15" ht="60.75" customHeight="1" thickTop="1" x14ac:dyDescent="0.25">
      <c r="A33" s="31"/>
      <c r="B33" s="34"/>
      <c r="C33" s="35" t="s">
        <v>58</v>
      </c>
      <c r="D33" s="36" t="s">
        <v>72</v>
      </c>
      <c r="F33" s="31"/>
      <c r="G33" s="31"/>
      <c r="H33" s="31"/>
      <c r="M33"/>
      <c r="N33"/>
      <c r="O33"/>
    </row>
    <row r="34" spans="1:15" s="63" customFormat="1" ht="15" customHeight="1" x14ac:dyDescent="0.25">
      <c r="A34" s="60"/>
      <c r="B34" s="86" t="s">
        <v>57</v>
      </c>
      <c r="C34" s="61" t="s">
        <v>205</v>
      </c>
      <c r="D34" s="62" t="s">
        <v>94</v>
      </c>
      <c r="F34" s="64"/>
      <c r="G34" s="60"/>
      <c r="H34" s="60"/>
    </row>
    <row r="35" spans="1:15" s="63" customFormat="1" ht="15.75" customHeight="1" x14ac:dyDescent="0.25">
      <c r="A35" s="60"/>
      <c r="B35" s="87"/>
      <c r="C35" s="74" t="s">
        <v>206</v>
      </c>
      <c r="D35" s="66" t="s">
        <v>95</v>
      </c>
      <c r="F35" s="60"/>
      <c r="G35" s="60"/>
      <c r="H35" s="60"/>
    </row>
    <row r="36" spans="1:15" s="63" customFormat="1" x14ac:dyDescent="0.25">
      <c r="A36" s="60"/>
      <c r="B36" s="87"/>
      <c r="C36" s="67" t="s">
        <v>76</v>
      </c>
      <c r="D36" s="66" t="s">
        <v>96</v>
      </c>
      <c r="F36" s="60"/>
      <c r="G36" s="60"/>
      <c r="H36" s="60"/>
    </row>
    <row r="37" spans="1:15" s="63" customFormat="1" x14ac:dyDescent="0.25">
      <c r="A37" s="60"/>
      <c r="B37" s="87"/>
      <c r="C37" s="67" t="s">
        <v>59</v>
      </c>
      <c r="D37" s="66" t="s">
        <v>97</v>
      </c>
      <c r="F37" s="60"/>
      <c r="G37" s="60"/>
      <c r="H37" s="60"/>
    </row>
    <row r="38" spans="1:15" s="63" customFormat="1" x14ac:dyDescent="0.25">
      <c r="A38" s="60"/>
      <c r="B38" s="87"/>
      <c r="C38" s="67"/>
      <c r="D38" s="66" t="s">
        <v>98</v>
      </c>
      <c r="F38" s="60"/>
      <c r="G38" s="60"/>
      <c r="H38" s="60"/>
    </row>
    <row r="39" spans="1:15" s="63" customFormat="1" x14ac:dyDescent="0.25">
      <c r="A39" s="60"/>
      <c r="B39" s="87"/>
      <c r="C39" s="67"/>
      <c r="D39" s="66" t="s">
        <v>99</v>
      </c>
      <c r="F39" s="60"/>
      <c r="G39" s="60"/>
      <c r="H39" s="60"/>
    </row>
    <row r="40" spans="1:15" s="63" customFormat="1" x14ac:dyDescent="0.25">
      <c r="A40" s="60"/>
      <c r="B40" s="87"/>
      <c r="C40" s="67"/>
      <c r="D40" s="66" t="s">
        <v>100</v>
      </c>
      <c r="F40" s="60"/>
      <c r="G40" s="60"/>
      <c r="H40" s="60"/>
    </row>
    <row r="41" spans="1:15" s="63" customFormat="1" x14ac:dyDescent="0.25">
      <c r="A41" s="60"/>
      <c r="B41" s="87"/>
      <c r="C41" s="67"/>
      <c r="D41" s="66" t="s">
        <v>101</v>
      </c>
      <c r="F41" s="60"/>
      <c r="G41" s="60"/>
      <c r="H41" s="60"/>
    </row>
    <row r="42" spans="1:15" s="63" customFormat="1" x14ac:dyDescent="0.25">
      <c r="A42" s="60"/>
      <c r="B42" s="87"/>
      <c r="C42" s="67"/>
      <c r="D42" s="66" t="s">
        <v>102</v>
      </c>
      <c r="F42" s="60"/>
      <c r="G42" s="60"/>
      <c r="H42" s="60"/>
    </row>
    <row r="43" spans="1:15" s="63" customFormat="1" x14ac:dyDescent="0.25">
      <c r="A43" s="60"/>
      <c r="B43" s="87"/>
      <c r="C43" s="67"/>
      <c r="D43" s="66" t="s">
        <v>103</v>
      </c>
      <c r="F43" s="60"/>
      <c r="G43" s="60"/>
      <c r="H43" s="60"/>
    </row>
    <row r="44" spans="1:15" s="63" customFormat="1" x14ac:dyDescent="0.25">
      <c r="A44" s="60"/>
      <c r="B44" s="87"/>
      <c r="C44" s="67"/>
      <c r="D44" s="70" t="s">
        <v>104</v>
      </c>
      <c r="F44" s="60"/>
      <c r="G44" s="60"/>
      <c r="H44" s="60"/>
    </row>
    <row r="45" spans="1:15" s="63" customFormat="1" x14ac:dyDescent="0.25">
      <c r="A45" s="60"/>
      <c r="B45" s="88"/>
      <c r="C45" s="67"/>
      <c r="D45" s="66"/>
      <c r="F45" s="60"/>
      <c r="G45" s="60"/>
      <c r="H45" s="60"/>
    </row>
    <row r="46" spans="1:15" s="63" customFormat="1" ht="15" customHeight="1" x14ac:dyDescent="0.25">
      <c r="A46" s="60"/>
      <c r="B46" s="86" t="s">
        <v>60</v>
      </c>
      <c r="C46" s="68" t="s">
        <v>207</v>
      </c>
      <c r="D46" s="62" t="s">
        <v>105</v>
      </c>
      <c r="F46" s="60"/>
      <c r="G46" s="60"/>
      <c r="H46" s="60"/>
    </row>
    <row r="47" spans="1:15" s="63" customFormat="1" x14ac:dyDescent="0.25">
      <c r="A47" s="60"/>
      <c r="B47" s="87"/>
      <c r="C47" s="69" t="s">
        <v>79</v>
      </c>
      <c r="D47" s="66" t="s">
        <v>106</v>
      </c>
      <c r="F47" s="60"/>
      <c r="G47" s="60"/>
      <c r="H47" s="60"/>
    </row>
    <row r="48" spans="1:15" s="63" customFormat="1" x14ac:dyDescent="0.25">
      <c r="A48" s="60"/>
      <c r="B48" s="87"/>
      <c r="C48" s="69" t="s">
        <v>208</v>
      </c>
      <c r="D48" s="66" t="s">
        <v>107</v>
      </c>
      <c r="F48" s="60"/>
      <c r="G48" s="60"/>
      <c r="H48" s="60"/>
    </row>
    <row r="49" spans="1:8" s="63" customFormat="1" x14ac:dyDescent="0.25">
      <c r="A49" s="60"/>
      <c r="B49" s="87"/>
      <c r="C49" s="69"/>
      <c r="D49" s="66" t="s">
        <v>108</v>
      </c>
      <c r="F49" s="60"/>
      <c r="G49" s="60"/>
      <c r="H49" s="60"/>
    </row>
    <row r="50" spans="1:8" s="63" customFormat="1" x14ac:dyDescent="0.25">
      <c r="A50" s="60"/>
      <c r="B50" s="87"/>
      <c r="C50" s="69"/>
      <c r="D50" s="66" t="s">
        <v>109</v>
      </c>
      <c r="F50" s="60"/>
      <c r="G50" s="60"/>
      <c r="H50" s="60"/>
    </row>
    <row r="51" spans="1:8" s="63" customFormat="1" x14ac:dyDescent="0.25">
      <c r="A51" s="60"/>
      <c r="B51" s="87"/>
      <c r="C51" s="69"/>
      <c r="D51" s="66" t="s">
        <v>99</v>
      </c>
      <c r="F51" s="60"/>
      <c r="G51" s="60"/>
      <c r="H51" s="60"/>
    </row>
    <row r="52" spans="1:8" s="63" customFormat="1" x14ac:dyDescent="0.25">
      <c r="A52" s="60"/>
      <c r="B52" s="87"/>
      <c r="C52" s="69"/>
      <c r="D52" s="66" t="s">
        <v>110</v>
      </c>
      <c r="F52" s="60"/>
      <c r="G52" s="60"/>
      <c r="H52" s="60"/>
    </row>
    <row r="53" spans="1:8" s="63" customFormat="1" x14ac:dyDescent="0.25">
      <c r="A53" s="60"/>
      <c r="B53" s="87"/>
      <c r="C53" s="69"/>
      <c r="D53" s="66" t="s">
        <v>111</v>
      </c>
      <c r="F53" s="60"/>
      <c r="G53" s="60"/>
      <c r="H53" s="60"/>
    </row>
    <row r="54" spans="1:8" s="63" customFormat="1" x14ac:dyDescent="0.25">
      <c r="A54" s="60"/>
      <c r="B54" s="87"/>
      <c r="C54" s="69"/>
      <c r="D54" s="66" t="s">
        <v>112</v>
      </c>
      <c r="F54" s="60"/>
      <c r="G54" s="60"/>
      <c r="H54" s="60"/>
    </row>
    <row r="55" spans="1:8" s="63" customFormat="1" x14ac:dyDescent="0.25">
      <c r="A55" s="60"/>
      <c r="B55" s="87"/>
      <c r="C55" s="69"/>
      <c r="D55" s="66" t="s">
        <v>113</v>
      </c>
      <c r="F55" s="60"/>
      <c r="G55" s="60"/>
      <c r="H55" s="60"/>
    </row>
    <row r="56" spans="1:8" s="63" customFormat="1" x14ac:dyDescent="0.25">
      <c r="A56" s="60"/>
      <c r="B56" s="87"/>
      <c r="C56" s="69"/>
      <c r="D56" s="70" t="s">
        <v>114</v>
      </c>
      <c r="F56" s="60"/>
      <c r="G56" s="60"/>
      <c r="H56" s="60"/>
    </row>
    <row r="57" spans="1:8" s="63" customFormat="1" x14ac:dyDescent="0.25">
      <c r="A57" s="60"/>
      <c r="B57" s="88"/>
      <c r="C57" s="69"/>
      <c r="D57" s="66"/>
      <c r="F57" s="60"/>
      <c r="G57" s="60"/>
      <c r="H57" s="60"/>
    </row>
    <row r="58" spans="1:8" s="63" customFormat="1" ht="38.25" x14ac:dyDescent="0.25">
      <c r="A58" s="60"/>
      <c r="B58" s="91" t="s">
        <v>62</v>
      </c>
      <c r="C58" s="71" t="s">
        <v>209</v>
      </c>
      <c r="D58" s="75" t="s">
        <v>115</v>
      </c>
      <c r="F58" s="64"/>
      <c r="G58" s="60"/>
      <c r="H58" s="60"/>
    </row>
    <row r="59" spans="1:8" s="63" customFormat="1" ht="38.25" x14ac:dyDescent="0.25">
      <c r="A59" s="60"/>
      <c r="B59" s="92"/>
      <c r="C59" s="65" t="s">
        <v>210</v>
      </c>
      <c r="D59" s="73" t="s">
        <v>116</v>
      </c>
      <c r="F59" s="60"/>
      <c r="G59" s="60"/>
      <c r="H59" s="60"/>
    </row>
    <row r="60" spans="1:8" s="63" customFormat="1" ht="38.25" x14ac:dyDescent="0.25">
      <c r="A60" s="60"/>
      <c r="B60" s="92"/>
      <c r="C60" s="65" t="s">
        <v>211</v>
      </c>
      <c r="D60" s="76" t="s">
        <v>117</v>
      </c>
      <c r="F60" s="60"/>
      <c r="G60" s="60"/>
      <c r="H60" s="60"/>
    </row>
    <row r="61" spans="1:8" s="63" customFormat="1" x14ac:dyDescent="0.25">
      <c r="A61" s="60"/>
      <c r="B61" s="92"/>
      <c r="C61" s="65" t="s">
        <v>61</v>
      </c>
      <c r="D61" s="76" t="s">
        <v>118</v>
      </c>
      <c r="F61" s="60"/>
      <c r="G61" s="60"/>
      <c r="H61" s="60"/>
    </row>
    <row r="62" spans="1:8" s="63" customFormat="1" x14ac:dyDescent="0.25">
      <c r="A62" s="60"/>
      <c r="B62" s="92"/>
      <c r="C62" s="65"/>
      <c r="D62" s="76" t="s">
        <v>119</v>
      </c>
      <c r="F62" s="60"/>
      <c r="G62" s="60"/>
      <c r="H62" s="60"/>
    </row>
    <row r="63" spans="1:8" s="63" customFormat="1" x14ac:dyDescent="0.25">
      <c r="A63" s="60"/>
      <c r="B63" s="92"/>
      <c r="C63" s="65"/>
      <c r="D63" s="76" t="s">
        <v>99</v>
      </c>
      <c r="F63" s="60"/>
      <c r="G63" s="60"/>
      <c r="H63" s="60"/>
    </row>
    <row r="64" spans="1:8" s="63" customFormat="1" x14ac:dyDescent="0.25">
      <c r="A64" s="60"/>
      <c r="B64" s="92"/>
      <c r="C64" s="65"/>
      <c r="D64" s="76" t="s">
        <v>100</v>
      </c>
      <c r="F64" s="60"/>
      <c r="G64" s="60"/>
      <c r="H64" s="60"/>
    </row>
    <row r="65" spans="1:8" s="63" customFormat="1" x14ac:dyDescent="0.25">
      <c r="A65" s="60"/>
      <c r="B65" s="92"/>
      <c r="C65" s="65"/>
      <c r="D65" s="76" t="s">
        <v>120</v>
      </c>
      <c r="F65" s="60"/>
      <c r="G65" s="60"/>
      <c r="H65" s="60"/>
    </row>
    <row r="66" spans="1:8" s="63" customFormat="1" x14ac:dyDescent="0.25">
      <c r="A66" s="60"/>
      <c r="B66" s="92"/>
      <c r="C66" s="65"/>
      <c r="D66" s="76" t="s">
        <v>121</v>
      </c>
      <c r="F66" s="60"/>
      <c r="G66" s="60"/>
      <c r="H66" s="60"/>
    </row>
    <row r="67" spans="1:8" s="63" customFormat="1" x14ac:dyDescent="0.25">
      <c r="A67" s="60"/>
      <c r="B67" s="92"/>
      <c r="C67" s="65"/>
      <c r="D67" s="76" t="s">
        <v>114</v>
      </c>
      <c r="F67" s="60"/>
      <c r="G67" s="60"/>
      <c r="H67" s="60"/>
    </row>
    <row r="68" spans="1:8" s="63" customFormat="1" x14ac:dyDescent="0.25">
      <c r="A68" s="60"/>
      <c r="B68" s="92"/>
      <c r="C68" s="65"/>
      <c r="D68" s="77"/>
      <c r="F68" s="60"/>
      <c r="G68" s="60"/>
      <c r="H68" s="60"/>
    </row>
    <row r="69" spans="1:8" s="63" customFormat="1" ht="25.5" x14ac:dyDescent="0.25">
      <c r="A69" s="60"/>
      <c r="B69" s="86" t="s">
        <v>63</v>
      </c>
      <c r="C69" s="71" t="s">
        <v>64</v>
      </c>
      <c r="D69" s="80" t="s">
        <v>122</v>
      </c>
      <c r="F69" s="60"/>
      <c r="G69" s="60"/>
      <c r="H69" s="60"/>
    </row>
    <row r="70" spans="1:8" s="63" customFormat="1" ht="51" x14ac:dyDescent="0.25">
      <c r="A70" s="60"/>
      <c r="B70" s="87"/>
      <c r="C70" s="65" t="s">
        <v>212</v>
      </c>
      <c r="D70" s="77" t="s">
        <v>123</v>
      </c>
      <c r="F70" s="60"/>
      <c r="G70" s="60"/>
      <c r="H70" s="60"/>
    </row>
    <row r="71" spans="1:8" s="63" customFormat="1" ht="51" x14ac:dyDescent="0.25">
      <c r="A71" s="60"/>
      <c r="B71" s="87"/>
      <c r="C71" s="65" t="s">
        <v>65</v>
      </c>
      <c r="D71" s="77" t="s">
        <v>124</v>
      </c>
      <c r="F71" s="60"/>
      <c r="G71" s="60"/>
      <c r="H71" s="60"/>
    </row>
    <row r="72" spans="1:8" s="63" customFormat="1" x14ac:dyDescent="0.25">
      <c r="A72" s="60"/>
      <c r="B72" s="87"/>
      <c r="C72" s="65"/>
      <c r="D72" s="77" t="s">
        <v>125</v>
      </c>
      <c r="F72" s="60"/>
      <c r="G72" s="60"/>
      <c r="H72" s="60"/>
    </row>
    <row r="73" spans="1:8" s="63" customFormat="1" x14ac:dyDescent="0.25">
      <c r="A73" s="60"/>
      <c r="B73" s="87"/>
      <c r="C73" s="65"/>
      <c r="D73" s="77" t="s">
        <v>99</v>
      </c>
      <c r="F73" s="60"/>
      <c r="G73" s="60"/>
      <c r="H73" s="60"/>
    </row>
    <row r="74" spans="1:8" s="63" customFormat="1" x14ac:dyDescent="0.25">
      <c r="A74" s="60"/>
      <c r="B74" s="87"/>
      <c r="C74" s="65"/>
      <c r="D74" s="77" t="s">
        <v>126</v>
      </c>
      <c r="F74" s="60"/>
      <c r="G74" s="60"/>
      <c r="H74" s="60"/>
    </row>
    <row r="75" spans="1:8" s="63" customFormat="1" x14ac:dyDescent="0.25">
      <c r="A75" s="60"/>
      <c r="B75" s="87"/>
      <c r="C75" s="78"/>
      <c r="D75" s="79" t="s">
        <v>331</v>
      </c>
      <c r="F75" s="60"/>
      <c r="G75" s="60"/>
      <c r="H75" s="60"/>
    </row>
    <row r="76" spans="1:8" s="63" customFormat="1" x14ac:dyDescent="0.25">
      <c r="A76" s="60"/>
      <c r="B76" s="87"/>
      <c r="C76" s="65"/>
      <c r="D76" s="77"/>
      <c r="F76" s="60"/>
      <c r="G76" s="60"/>
      <c r="H76" s="60"/>
    </row>
    <row r="77" spans="1:8" s="63" customFormat="1" ht="25.5" x14ac:dyDescent="0.25">
      <c r="A77" s="60"/>
      <c r="B77" s="89" t="s">
        <v>66</v>
      </c>
      <c r="C77" s="82" t="s">
        <v>87</v>
      </c>
      <c r="D77" s="80" t="s">
        <v>127</v>
      </c>
      <c r="F77" s="60"/>
      <c r="G77" s="60"/>
      <c r="H77" s="60"/>
    </row>
    <row r="78" spans="1:8" s="63" customFormat="1" ht="38.25" x14ac:dyDescent="0.25">
      <c r="A78" s="60"/>
      <c r="B78" s="90"/>
      <c r="C78" s="83" t="s">
        <v>89</v>
      </c>
      <c r="D78" s="77" t="s">
        <v>128</v>
      </c>
      <c r="F78" s="60"/>
      <c r="G78" s="60"/>
      <c r="H78" s="60"/>
    </row>
    <row r="79" spans="1:8" s="63" customFormat="1" ht="38.25" x14ac:dyDescent="0.25">
      <c r="A79" s="60"/>
      <c r="B79" s="90"/>
      <c r="C79" s="83" t="s">
        <v>332</v>
      </c>
      <c r="D79" s="77" t="s">
        <v>99</v>
      </c>
      <c r="F79" s="60"/>
      <c r="G79" s="60"/>
      <c r="H79" s="60"/>
    </row>
    <row r="80" spans="1:8" s="63" customFormat="1" x14ac:dyDescent="0.25">
      <c r="A80" s="60"/>
      <c r="B80" s="90"/>
      <c r="C80" s="83"/>
      <c r="D80" s="77" t="s">
        <v>129</v>
      </c>
      <c r="F80" s="60"/>
      <c r="G80" s="60"/>
      <c r="H80" s="60"/>
    </row>
    <row r="81" spans="1:15" s="63" customFormat="1" x14ac:dyDescent="0.25">
      <c r="A81" s="60"/>
      <c r="B81" s="90"/>
      <c r="C81" s="83"/>
      <c r="D81" s="77" t="s">
        <v>100</v>
      </c>
      <c r="F81" s="60"/>
      <c r="G81" s="60"/>
      <c r="H81" s="60"/>
    </row>
    <row r="82" spans="1:15" s="63" customFormat="1" x14ac:dyDescent="0.25">
      <c r="B82" s="90"/>
      <c r="D82" s="77"/>
      <c r="M82" s="60"/>
      <c r="N82" s="60"/>
      <c r="O82" s="60"/>
    </row>
    <row r="83" spans="1:15" s="63" customFormat="1" x14ac:dyDescent="0.25">
      <c r="B83" s="85" t="s">
        <v>67</v>
      </c>
      <c r="C83" s="81" t="s">
        <v>333</v>
      </c>
      <c r="D83" s="84" t="s">
        <v>130</v>
      </c>
      <c r="M83" s="60"/>
      <c r="N83" s="60"/>
      <c r="O83" s="60"/>
    </row>
    <row r="84" spans="1:15" s="63" customFormat="1" x14ac:dyDescent="0.25">
      <c r="B84" s="85"/>
      <c r="C84" s="81" t="s">
        <v>68</v>
      </c>
      <c r="D84" s="84" t="s">
        <v>131</v>
      </c>
      <c r="M84" s="60"/>
      <c r="N84" s="60"/>
      <c r="O84" s="60"/>
    </row>
    <row r="85" spans="1:15" s="63" customFormat="1" x14ac:dyDescent="0.25">
      <c r="B85" s="85"/>
      <c r="C85" s="81" t="s">
        <v>334</v>
      </c>
      <c r="D85" s="84" t="s">
        <v>132</v>
      </c>
      <c r="M85" s="72"/>
      <c r="N85" s="72"/>
      <c r="O85" s="72"/>
    </row>
    <row r="86" spans="1:15" s="63" customFormat="1" x14ac:dyDescent="0.25">
      <c r="B86" s="85"/>
      <c r="C86" s="81"/>
      <c r="D86" s="84" t="s">
        <v>99</v>
      </c>
      <c r="M86" s="72"/>
      <c r="N86" s="72"/>
      <c r="O86" s="72"/>
    </row>
    <row r="87" spans="1:15" s="63" customFormat="1" x14ac:dyDescent="0.25">
      <c r="B87" s="85"/>
      <c r="C87" s="81"/>
      <c r="D87" s="84" t="s">
        <v>100</v>
      </c>
      <c r="M87" s="72"/>
      <c r="N87" s="72"/>
      <c r="O87" s="72"/>
    </row>
    <row r="88" spans="1:15" s="63" customFormat="1" x14ac:dyDescent="0.25">
      <c r="B88" s="85"/>
      <c r="C88" s="81"/>
      <c r="D88" s="81"/>
      <c r="M88" s="72"/>
      <c r="N88" s="72"/>
      <c r="O88" s="72"/>
    </row>
    <row r="89" spans="1:15" s="63" customFormat="1" x14ac:dyDescent="0.25">
      <c r="M89" s="72"/>
      <c r="N89" s="72"/>
      <c r="O89" s="72"/>
    </row>
    <row r="90" spans="1:15" s="63" customFormat="1" x14ac:dyDescent="0.25">
      <c r="M90" s="72"/>
      <c r="N90" s="72"/>
      <c r="O90" s="72"/>
    </row>
    <row r="91" spans="1:15" s="63" customFormat="1" x14ac:dyDescent="0.25">
      <c r="M91" s="72"/>
      <c r="N91" s="72"/>
      <c r="O91" s="72"/>
    </row>
    <row r="92" spans="1:15" s="63" customFormat="1" x14ac:dyDescent="0.25">
      <c r="M92" s="72"/>
      <c r="N92" s="72"/>
      <c r="O92" s="72"/>
    </row>
    <row r="93" spans="1:15" s="63" customFormat="1" x14ac:dyDescent="0.25">
      <c r="M93" s="72"/>
      <c r="N93" s="72"/>
      <c r="O93" s="72"/>
    </row>
    <row r="94" spans="1:15" s="63" customFormat="1" x14ac:dyDescent="0.25">
      <c r="M94" s="72"/>
      <c r="N94" s="72"/>
      <c r="O94" s="72"/>
    </row>
    <row r="95" spans="1:15" s="63" customFormat="1" x14ac:dyDescent="0.25">
      <c r="M95" s="72"/>
      <c r="N95" s="72"/>
      <c r="O95" s="72"/>
    </row>
    <row r="158" spans="13:15" x14ac:dyDescent="0.25">
      <c r="M158" s="30"/>
      <c r="N158" s="30"/>
      <c r="O158" s="30"/>
    </row>
    <row r="420" spans="13:15" x14ac:dyDescent="0.25">
      <c r="M420" s="31"/>
      <c r="N420" s="31"/>
      <c r="O420" s="31"/>
    </row>
    <row r="421" spans="13:15" x14ac:dyDescent="0.25">
      <c r="N421" s="31"/>
      <c r="O421" s="31"/>
    </row>
    <row r="422" spans="13:15" x14ac:dyDescent="0.25">
      <c r="N422" s="31"/>
      <c r="O422" s="31"/>
    </row>
    <row r="478" spans="13:15" x14ac:dyDescent="0.25">
      <c r="M478" s="31"/>
      <c r="N478" s="31"/>
      <c r="O478" s="31"/>
    </row>
    <row r="479" spans="13:15" x14ac:dyDescent="0.25">
      <c r="M479" s="31"/>
      <c r="N479" s="31"/>
      <c r="O479" s="31"/>
    </row>
    <row r="480" spans="13:15" x14ac:dyDescent="0.25">
      <c r="M480" s="31"/>
      <c r="N480" s="31"/>
      <c r="O480" s="31"/>
    </row>
    <row r="481" spans="13:15" x14ac:dyDescent="0.25">
      <c r="M481" s="31"/>
      <c r="N481" s="31"/>
      <c r="O481" s="31"/>
    </row>
    <row r="482" spans="13:15" x14ac:dyDescent="0.25">
      <c r="M482" s="31"/>
      <c r="N482" s="31"/>
      <c r="O482" s="31"/>
    </row>
    <row r="483" spans="13:15" x14ac:dyDescent="0.25">
      <c r="M483" s="31"/>
      <c r="N483" s="31"/>
      <c r="O483" s="31"/>
    </row>
    <row r="484" spans="13:15" x14ac:dyDescent="0.25">
      <c r="M484" s="31"/>
      <c r="N484" s="31"/>
      <c r="O484" s="31"/>
    </row>
    <row r="485" spans="13:15" x14ac:dyDescent="0.25">
      <c r="M485" s="31"/>
      <c r="N485" s="31"/>
      <c r="O485" s="31"/>
    </row>
    <row r="486" spans="13:15" x14ac:dyDescent="0.25">
      <c r="M486" s="31"/>
      <c r="N486" s="31"/>
      <c r="O486" s="31"/>
    </row>
    <row r="487" spans="13:15" x14ac:dyDescent="0.25">
      <c r="M487" s="31"/>
      <c r="N487" s="31"/>
      <c r="O487" s="31"/>
    </row>
    <row r="488" spans="13:15" x14ac:dyDescent="0.25">
      <c r="M488" s="31"/>
      <c r="N488" s="31"/>
      <c r="O488" s="31"/>
    </row>
    <row r="489" spans="13:15" x14ac:dyDescent="0.25">
      <c r="M489" s="31"/>
      <c r="N489" s="31"/>
      <c r="O489" s="31"/>
    </row>
    <row r="490" spans="13:15" x14ac:dyDescent="0.25">
      <c r="M490" s="31"/>
      <c r="N490" s="31"/>
      <c r="O490" s="31"/>
    </row>
    <row r="491" spans="13:15" x14ac:dyDescent="0.25">
      <c r="M491" s="31"/>
      <c r="N491" s="31"/>
      <c r="O491" s="31"/>
    </row>
    <row r="492" spans="13:15" x14ac:dyDescent="0.25">
      <c r="M492" s="31"/>
      <c r="N492" s="31"/>
      <c r="O492" s="31"/>
    </row>
    <row r="493" spans="13:15" x14ac:dyDescent="0.25">
      <c r="M493" s="31"/>
      <c r="N493" s="31"/>
      <c r="O493" s="31"/>
    </row>
    <row r="494" spans="13:15" x14ac:dyDescent="0.25">
      <c r="M494" s="31"/>
      <c r="N494" s="31"/>
      <c r="O494" s="31"/>
    </row>
    <row r="495" spans="13:15" x14ac:dyDescent="0.25">
      <c r="M495" s="31"/>
      <c r="N495" s="31"/>
      <c r="O495" s="31"/>
    </row>
    <row r="496" spans="13:15" x14ac:dyDescent="0.25">
      <c r="M496" s="31"/>
      <c r="N496" s="31"/>
      <c r="O496" s="31"/>
    </row>
    <row r="497" spans="13:15" x14ac:dyDescent="0.25">
      <c r="M497" s="31"/>
      <c r="N497" s="31"/>
      <c r="O497" s="31"/>
    </row>
    <row r="498" spans="13:15" x14ac:dyDescent="0.25">
      <c r="M498" s="31"/>
      <c r="N498" s="31"/>
      <c r="O498" s="31"/>
    </row>
    <row r="499" spans="13:15" x14ac:dyDescent="0.25">
      <c r="M499" s="31"/>
      <c r="N499" s="31"/>
      <c r="O499" s="31"/>
    </row>
    <row r="500" spans="13:15" x14ac:dyDescent="0.25">
      <c r="M500" s="31"/>
      <c r="N500" s="31"/>
      <c r="O500" s="31"/>
    </row>
    <row r="501" spans="13:15" x14ac:dyDescent="0.25">
      <c r="M501" s="31"/>
      <c r="N501" s="31"/>
      <c r="O501" s="31"/>
    </row>
    <row r="502" spans="13:15" x14ac:dyDescent="0.25">
      <c r="M502" s="31"/>
      <c r="N502" s="31"/>
      <c r="O502" s="31"/>
    </row>
    <row r="503" spans="13:15" x14ac:dyDescent="0.25">
      <c r="M503" s="31"/>
      <c r="N503" s="31"/>
      <c r="O503" s="31"/>
    </row>
    <row r="504" spans="13:15" x14ac:dyDescent="0.25">
      <c r="M504" s="31"/>
      <c r="N504" s="31"/>
      <c r="O504" s="31"/>
    </row>
    <row r="505" spans="13:15" x14ac:dyDescent="0.25">
      <c r="M505" s="31"/>
      <c r="N505" s="31"/>
      <c r="O505" s="31"/>
    </row>
    <row r="506" spans="13:15" x14ac:dyDescent="0.25">
      <c r="M506" s="31"/>
      <c r="N506" s="31"/>
      <c r="O506" s="31"/>
    </row>
    <row r="507" spans="13:15" x14ac:dyDescent="0.25">
      <c r="M507" s="31"/>
      <c r="N507" s="31"/>
      <c r="O507" s="31"/>
    </row>
    <row r="508" spans="13:15" x14ac:dyDescent="0.25">
      <c r="M508" s="31"/>
      <c r="N508" s="31"/>
      <c r="O508" s="31"/>
    </row>
    <row r="509" spans="13:15" x14ac:dyDescent="0.25">
      <c r="M509" s="31"/>
      <c r="N509" s="31"/>
      <c r="O509" s="31"/>
    </row>
    <row r="510" spans="13:15" x14ac:dyDescent="0.25">
      <c r="M510" s="31"/>
      <c r="N510" s="31"/>
      <c r="O510" s="31"/>
    </row>
    <row r="511" spans="13:15" x14ac:dyDescent="0.25">
      <c r="M511" s="31"/>
      <c r="N511" s="31"/>
      <c r="O511" s="31"/>
    </row>
    <row r="512" spans="13:15" x14ac:dyDescent="0.25">
      <c r="M512" s="31"/>
      <c r="N512" s="31"/>
      <c r="O512" s="31"/>
    </row>
    <row r="513" spans="13:15" x14ac:dyDescent="0.25">
      <c r="M513" s="31"/>
      <c r="N513" s="31"/>
      <c r="O513" s="31"/>
    </row>
    <row r="514" spans="13:15" x14ac:dyDescent="0.25">
      <c r="M514" s="31"/>
      <c r="N514" s="31"/>
      <c r="O514" s="31"/>
    </row>
    <row r="515" spans="13:15" x14ac:dyDescent="0.25">
      <c r="M515" s="31"/>
      <c r="N515" s="31"/>
      <c r="O515" s="31"/>
    </row>
    <row r="516" spans="13:15" x14ac:dyDescent="0.25">
      <c r="M516" s="31"/>
      <c r="N516" s="31"/>
      <c r="O516" s="31"/>
    </row>
    <row r="517" spans="13:15" x14ac:dyDescent="0.25">
      <c r="M517" s="31"/>
      <c r="N517" s="31"/>
      <c r="O517" s="31"/>
    </row>
    <row r="518" spans="13:15" x14ac:dyDescent="0.25">
      <c r="M518" s="31"/>
      <c r="N518" s="31"/>
      <c r="O518" s="31"/>
    </row>
    <row r="519" spans="13:15" x14ac:dyDescent="0.25">
      <c r="M519" s="31"/>
      <c r="N519" s="31"/>
      <c r="O519" s="31"/>
    </row>
    <row r="520" spans="13:15" x14ac:dyDescent="0.25">
      <c r="M520" s="31"/>
      <c r="N520" s="31"/>
      <c r="O520" s="31"/>
    </row>
    <row r="521" spans="13:15" x14ac:dyDescent="0.25">
      <c r="M521" s="31"/>
      <c r="N521" s="31"/>
      <c r="O521" s="31"/>
    </row>
    <row r="522" spans="13:15" x14ac:dyDescent="0.25">
      <c r="M522" s="31"/>
      <c r="N522" s="31"/>
      <c r="O522" s="31"/>
    </row>
    <row r="523" spans="13:15" x14ac:dyDescent="0.25">
      <c r="M523" s="31"/>
      <c r="N523" s="31"/>
      <c r="O523" s="31"/>
    </row>
    <row r="524" spans="13:15" x14ac:dyDescent="0.25">
      <c r="M524" s="31"/>
      <c r="N524" s="31"/>
      <c r="O524" s="31"/>
    </row>
    <row r="525" spans="13:15" x14ac:dyDescent="0.25">
      <c r="M525" s="31"/>
      <c r="N525" s="31"/>
      <c r="O525" s="31"/>
    </row>
    <row r="526" spans="13:15" x14ac:dyDescent="0.25">
      <c r="M526" s="31"/>
      <c r="N526" s="31"/>
      <c r="O526" s="31"/>
    </row>
    <row r="527" spans="13:15" x14ac:dyDescent="0.25">
      <c r="M527" s="31"/>
      <c r="N527" s="31"/>
      <c r="O527" s="31"/>
    </row>
    <row r="528" spans="13:15" x14ac:dyDescent="0.25">
      <c r="M528" s="31"/>
      <c r="N528" s="31"/>
      <c r="O528" s="31"/>
    </row>
    <row r="529" spans="13:15" x14ac:dyDescent="0.25">
      <c r="M529" s="31"/>
      <c r="N529" s="31"/>
      <c r="O529" s="31"/>
    </row>
    <row r="530" spans="13:15" x14ac:dyDescent="0.25">
      <c r="M530" s="31"/>
      <c r="N530" s="31"/>
      <c r="O530" s="31"/>
    </row>
    <row r="531" spans="13:15" x14ac:dyDescent="0.25">
      <c r="M531" s="31"/>
      <c r="N531" s="31"/>
      <c r="O531" s="31"/>
    </row>
    <row r="532" spans="13:15" x14ac:dyDescent="0.25">
      <c r="M532" s="31"/>
      <c r="N532" s="31"/>
      <c r="O532" s="31"/>
    </row>
    <row r="533" spans="13:15" x14ac:dyDescent="0.25">
      <c r="M533" s="31"/>
      <c r="N533" s="31"/>
      <c r="O533" s="31"/>
    </row>
    <row r="534" spans="13:15" x14ac:dyDescent="0.25">
      <c r="M534" s="31"/>
      <c r="N534" s="31"/>
      <c r="O534" s="31"/>
    </row>
    <row r="535" spans="13:15" x14ac:dyDescent="0.25">
      <c r="M535" s="31"/>
      <c r="N535" s="31"/>
      <c r="O535" s="31"/>
    </row>
    <row r="536" spans="13:15" x14ac:dyDescent="0.25">
      <c r="M536" s="31"/>
      <c r="N536" s="31"/>
      <c r="O536" s="31"/>
    </row>
    <row r="537" spans="13:15" x14ac:dyDescent="0.25">
      <c r="M537" s="31"/>
      <c r="N537" s="31"/>
      <c r="O537" s="31"/>
    </row>
    <row r="538" spans="13:15" x14ac:dyDescent="0.25">
      <c r="M538" s="31"/>
      <c r="N538" s="31"/>
      <c r="O538" s="31"/>
    </row>
    <row r="539" spans="13:15" x14ac:dyDescent="0.25">
      <c r="M539" s="31"/>
      <c r="N539" s="31"/>
      <c r="O539" s="31"/>
    </row>
    <row r="540" spans="13:15" x14ac:dyDescent="0.25">
      <c r="M540" s="31"/>
      <c r="N540" s="31"/>
      <c r="O540" s="31"/>
    </row>
    <row r="541" spans="13:15" x14ac:dyDescent="0.25">
      <c r="M541" s="31"/>
      <c r="N541" s="31"/>
      <c r="O541" s="31"/>
    </row>
    <row r="542" spans="13:15" x14ac:dyDescent="0.25">
      <c r="M542" s="31"/>
      <c r="N542" s="31"/>
      <c r="O542" s="31"/>
    </row>
    <row r="543" spans="13:15" x14ac:dyDescent="0.25">
      <c r="M543" s="31"/>
      <c r="N543" s="31"/>
      <c r="O543" s="31"/>
    </row>
    <row r="544" spans="13:15" x14ac:dyDescent="0.25">
      <c r="M544" s="31"/>
      <c r="N544" s="31"/>
      <c r="O544" s="31"/>
    </row>
    <row r="545" spans="13:15" x14ac:dyDescent="0.25">
      <c r="M545" s="31"/>
      <c r="N545" s="31"/>
      <c r="O545" s="31"/>
    </row>
    <row r="546" spans="13:15" x14ac:dyDescent="0.25">
      <c r="M546" s="31"/>
      <c r="N546" s="31"/>
      <c r="O546" s="31"/>
    </row>
    <row r="547" spans="13:15" x14ac:dyDescent="0.25">
      <c r="M547" s="31"/>
      <c r="N547" s="31"/>
      <c r="O547" s="31"/>
    </row>
    <row r="548" spans="13:15" x14ac:dyDescent="0.25">
      <c r="M548" s="31"/>
      <c r="N548" s="31"/>
      <c r="O548" s="31"/>
    </row>
    <row r="549" spans="13:15" x14ac:dyDescent="0.25">
      <c r="M549" s="31"/>
      <c r="N549" s="31"/>
      <c r="O549" s="31"/>
    </row>
    <row r="550" spans="13:15" x14ac:dyDescent="0.25">
      <c r="M550" s="31"/>
      <c r="N550" s="31"/>
      <c r="O550" s="31"/>
    </row>
    <row r="551" spans="13:15" x14ac:dyDescent="0.25">
      <c r="M551" s="31"/>
      <c r="N551" s="31"/>
      <c r="O551" s="31"/>
    </row>
    <row r="552" spans="13:15" x14ac:dyDescent="0.25">
      <c r="M552" s="31"/>
      <c r="N552" s="31"/>
      <c r="O552" s="31"/>
    </row>
    <row r="553" spans="13:15" x14ac:dyDescent="0.25">
      <c r="M553" s="31"/>
      <c r="N553" s="31"/>
      <c r="O553" s="31"/>
    </row>
    <row r="554" spans="13:15" x14ac:dyDescent="0.25">
      <c r="M554" s="31"/>
      <c r="N554" s="31"/>
      <c r="O554" s="31"/>
    </row>
    <row r="555" spans="13:15" x14ac:dyDescent="0.25">
      <c r="M555" s="31"/>
      <c r="N555" s="31"/>
      <c r="O555" s="31"/>
    </row>
    <row r="556" spans="13:15" x14ac:dyDescent="0.25">
      <c r="M556" s="31"/>
      <c r="N556" s="31"/>
      <c r="O556" s="31"/>
    </row>
    <row r="557" spans="13:15" x14ac:dyDescent="0.25">
      <c r="M557" s="31"/>
      <c r="N557" s="31"/>
      <c r="O557" s="31"/>
    </row>
    <row r="558" spans="13:15" x14ac:dyDescent="0.25">
      <c r="M558" s="31"/>
      <c r="N558" s="31"/>
      <c r="O558" s="31"/>
    </row>
    <row r="559" spans="13:15" x14ac:dyDescent="0.25">
      <c r="M559" s="31"/>
      <c r="N559" s="31"/>
      <c r="O559" s="31"/>
    </row>
    <row r="560" spans="13:15" x14ac:dyDescent="0.25">
      <c r="M560" s="31"/>
      <c r="N560" s="31"/>
      <c r="O560" s="31"/>
    </row>
    <row r="561" spans="13:15" x14ac:dyDescent="0.25">
      <c r="M561" s="31"/>
      <c r="N561" s="31"/>
      <c r="O561" s="31"/>
    </row>
    <row r="562" spans="13:15" x14ac:dyDescent="0.25">
      <c r="M562" s="31"/>
      <c r="N562" s="31"/>
      <c r="O562" s="31"/>
    </row>
    <row r="563" spans="13:15" x14ac:dyDescent="0.25">
      <c r="M563" s="31"/>
      <c r="N563" s="31"/>
      <c r="O563" s="31"/>
    </row>
    <row r="564" spans="13:15" x14ac:dyDescent="0.25">
      <c r="M564" s="31"/>
      <c r="N564" s="31"/>
      <c r="O564" s="31"/>
    </row>
    <row r="565" spans="13:15" x14ac:dyDescent="0.25">
      <c r="M565" s="31"/>
      <c r="N565" s="31"/>
      <c r="O565" s="31"/>
    </row>
    <row r="566" spans="13:15" x14ac:dyDescent="0.25">
      <c r="M566" s="31"/>
      <c r="N566" s="31"/>
      <c r="O566" s="31"/>
    </row>
    <row r="567" spans="13:15" x14ac:dyDescent="0.25">
      <c r="M567" s="31"/>
      <c r="N567" s="31"/>
      <c r="O567" s="31"/>
    </row>
    <row r="568" spans="13:15" x14ac:dyDescent="0.25">
      <c r="M568" s="31"/>
      <c r="N568" s="31"/>
      <c r="O568" s="31"/>
    </row>
    <row r="569" spans="13:15" x14ac:dyDescent="0.25">
      <c r="M569" s="31"/>
      <c r="N569" s="31"/>
      <c r="O569" s="31"/>
    </row>
    <row r="570" spans="13:15" x14ac:dyDescent="0.25">
      <c r="M570" s="31"/>
      <c r="N570" s="31"/>
      <c r="O570" s="31"/>
    </row>
    <row r="571" spans="13:15" x14ac:dyDescent="0.25">
      <c r="M571" s="31"/>
      <c r="N571" s="31"/>
      <c r="O571" s="31"/>
    </row>
    <row r="572" spans="13:15" x14ac:dyDescent="0.25">
      <c r="M572" s="31"/>
      <c r="N572" s="31"/>
      <c r="O572" s="31"/>
    </row>
    <row r="573" spans="13:15" x14ac:dyDescent="0.25">
      <c r="M573" s="31"/>
      <c r="N573" s="31"/>
      <c r="O573" s="31"/>
    </row>
    <row r="574" spans="13:15" x14ac:dyDescent="0.25">
      <c r="M574" s="31"/>
      <c r="N574" s="31"/>
      <c r="O574" s="31"/>
    </row>
    <row r="575" spans="13:15" x14ac:dyDescent="0.25">
      <c r="M575" s="31"/>
      <c r="N575" s="31"/>
      <c r="O575" s="31"/>
    </row>
    <row r="576" spans="13:15" x14ac:dyDescent="0.25">
      <c r="M576" s="31"/>
      <c r="N576" s="31"/>
      <c r="O576" s="31"/>
    </row>
    <row r="577" spans="13:15" x14ac:dyDescent="0.25">
      <c r="M577" s="31"/>
      <c r="N577" s="31"/>
      <c r="O577" s="31"/>
    </row>
    <row r="578" spans="13:15" x14ac:dyDescent="0.25">
      <c r="M578" s="31"/>
      <c r="N578" s="31"/>
      <c r="O578" s="31"/>
    </row>
    <row r="579" spans="13:15" x14ac:dyDescent="0.25">
      <c r="M579" s="31"/>
      <c r="N579" s="31"/>
      <c r="O579" s="31"/>
    </row>
    <row r="580" spans="13:15" x14ac:dyDescent="0.25">
      <c r="M580" s="31"/>
      <c r="N580" s="31"/>
      <c r="O580" s="31"/>
    </row>
    <row r="581" spans="13:15" x14ac:dyDescent="0.25">
      <c r="M581" s="31"/>
      <c r="N581" s="31"/>
      <c r="O581" s="31"/>
    </row>
    <row r="582" spans="13:15" x14ac:dyDescent="0.25">
      <c r="M582" s="31"/>
      <c r="N582" s="31"/>
      <c r="O582" s="31"/>
    </row>
    <row r="583" spans="13:15" x14ac:dyDescent="0.25">
      <c r="M583" s="31"/>
      <c r="N583" s="31"/>
      <c r="O583" s="31"/>
    </row>
    <row r="584" spans="13:15" x14ac:dyDescent="0.25">
      <c r="M584" s="31"/>
      <c r="N584" s="31"/>
      <c r="O584" s="31"/>
    </row>
    <row r="585" spans="13:15" x14ac:dyDescent="0.25">
      <c r="M585" s="31"/>
      <c r="N585" s="31"/>
      <c r="O585" s="31"/>
    </row>
    <row r="586" spans="13:15" x14ac:dyDescent="0.25">
      <c r="M586" s="31"/>
      <c r="N586" s="31"/>
      <c r="O586" s="31"/>
    </row>
    <row r="587" spans="13:15" x14ac:dyDescent="0.25">
      <c r="M587" s="31"/>
      <c r="N587" s="31"/>
      <c r="O587" s="31"/>
    </row>
    <row r="588" spans="13:15" x14ac:dyDescent="0.25">
      <c r="M588" s="31"/>
      <c r="N588" s="31"/>
      <c r="O588" s="31"/>
    </row>
    <row r="589" spans="13:15" x14ac:dyDescent="0.25">
      <c r="M589" s="31"/>
      <c r="N589" s="31"/>
      <c r="O589" s="31"/>
    </row>
    <row r="590" spans="13:15" x14ac:dyDescent="0.25">
      <c r="M590" s="31"/>
      <c r="N590" s="31"/>
      <c r="O590" s="31"/>
    </row>
    <row r="591" spans="13:15" x14ac:dyDescent="0.25">
      <c r="M591" s="31"/>
      <c r="N591" s="31"/>
      <c r="O591" s="31"/>
    </row>
    <row r="592" spans="13:15" x14ac:dyDescent="0.25">
      <c r="M592" s="31"/>
      <c r="N592" s="31"/>
      <c r="O592" s="31"/>
    </row>
    <row r="593" spans="13:15" x14ac:dyDescent="0.25">
      <c r="M593" s="31"/>
      <c r="N593" s="31"/>
      <c r="O593" s="31"/>
    </row>
    <row r="594" spans="13:15" x14ac:dyDescent="0.25">
      <c r="M594" s="31"/>
      <c r="N594" s="31"/>
      <c r="O594" s="31"/>
    </row>
    <row r="595" spans="13:15" x14ac:dyDescent="0.25">
      <c r="M595" s="31"/>
      <c r="N595" s="31"/>
      <c r="O595" s="31"/>
    </row>
    <row r="596" spans="13:15" x14ac:dyDescent="0.25">
      <c r="M596" s="31"/>
      <c r="N596" s="31"/>
      <c r="O596" s="31"/>
    </row>
    <row r="597" spans="13:15" x14ac:dyDescent="0.25">
      <c r="M597" s="31"/>
      <c r="N597" s="31"/>
      <c r="O597" s="31"/>
    </row>
    <row r="598" spans="13:15" x14ac:dyDescent="0.25">
      <c r="M598" s="31"/>
      <c r="N598" s="31"/>
      <c r="O598" s="31"/>
    </row>
    <row r="599" spans="13:15" x14ac:dyDescent="0.25">
      <c r="M599" s="31"/>
      <c r="N599" s="31"/>
      <c r="O599" s="31"/>
    </row>
    <row r="600" spans="13:15" x14ac:dyDescent="0.25">
      <c r="M600" s="31"/>
      <c r="N600" s="31"/>
      <c r="O600" s="31"/>
    </row>
    <row r="601" spans="13:15" x14ac:dyDescent="0.25">
      <c r="M601" s="31"/>
      <c r="N601" s="31"/>
      <c r="O601" s="31"/>
    </row>
    <row r="602" spans="13:15" x14ac:dyDescent="0.25">
      <c r="M602" s="31"/>
      <c r="N602" s="31"/>
      <c r="O602" s="31"/>
    </row>
    <row r="603" spans="13:15" x14ac:dyDescent="0.25">
      <c r="M603" s="31"/>
      <c r="N603" s="31"/>
      <c r="O603" s="31"/>
    </row>
    <row r="604" spans="13:15" x14ac:dyDescent="0.25">
      <c r="M604" s="31"/>
      <c r="N604" s="31"/>
      <c r="O604" s="31"/>
    </row>
    <row r="605" spans="13:15" x14ac:dyDescent="0.25">
      <c r="M605" s="31"/>
      <c r="N605" s="31"/>
      <c r="O605" s="31"/>
    </row>
    <row r="606" spans="13:15" x14ac:dyDescent="0.25">
      <c r="M606" s="31"/>
      <c r="N606" s="31"/>
      <c r="O606" s="31"/>
    </row>
    <row r="607" spans="13:15" x14ac:dyDescent="0.25">
      <c r="M607" s="31"/>
      <c r="N607" s="31"/>
      <c r="O607" s="31"/>
    </row>
    <row r="608" spans="13:15" x14ac:dyDescent="0.25">
      <c r="M608" s="31"/>
      <c r="N608" s="31"/>
      <c r="O608" s="31"/>
    </row>
    <row r="609" spans="13:15" x14ac:dyDescent="0.25">
      <c r="M609" s="31"/>
      <c r="N609" s="31"/>
      <c r="O609" s="31"/>
    </row>
    <row r="610" spans="13:15" x14ac:dyDescent="0.25">
      <c r="M610" s="31"/>
      <c r="N610" s="31"/>
      <c r="O610" s="31"/>
    </row>
    <row r="611" spans="13:15" x14ac:dyDescent="0.25">
      <c r="M611" s="31"/>
      <c r="N611" s="31"/>
      <c r="O611" s="31"/>
    </row>
    <row r="612" spans="13:15" x14ac:dyDescent="0.25">
      <c r="M612" s="31"/>
      <c r="N612" s="31"/>
      <c r="O612" s="31"/>
    </row>
    <row r="613" spans="13:15" x14ac:dyDescent="0.25">
      <c r="M613" s="31"/>
      <c r="N613" s="31"/>
      <c r="O613" s="31"/>
    </row>
    <row r="614" spans="13:15" x14ac:dyDescent="0.25">
      <c r="M614" s="31"/>
      <c r="N614" s="31"/>
      <c r="O614" s="31"/>
    </row>
    <row r="615" spans="13:15" x14ac:dyDescent="0.25">
      <c r="M615" s="31"/>
      <c r="N615" s="31"/>
      <c r="O615" s="31"/>
    </row>
    <row r="616" spans="13:15" x14ac:dyDescent="0.25">
      <c r="M616" s="31"/>
      <c r="N616" s="31"/>
      <c r="O616" s="31"/>
    </row>
    <row r="617" spans="13:15" x14ac:dyDescent="0.25">
      <c r="M617" s="31"/>
      <c r="N617" s="31"/>
      <c r="O617" s="31"/>
    </row>
    <row r="618" spans="13:15" x14ac:dyDescent="0.25">
      <c r="M618" s="31"/>
      <c r="N618" s="31"/>
      <c r="O618" s="31"/>
    </row>
    <row r="619" spans="13:15" x14ac:dyDescent="0.25">
      <c r="M619" s="31"/>
      <c r="N619" s="31"/>
      <c r="O619" s="31"/>
    </row>
    <row r="620" spans="13:15" x14ac:dyDescent="0.25">
      <c r="M620" s="31"/>
      <c r="N620" s="31"/>
      <c r="O620" s="31"/>
    </row>
    <row r="621" spans="13:15" x14ac:dyDescent="0.25">
      <c r="M621" s="31"/>
      <c r="N621" s="31"/>
      <c r="O621" s="31"/>
    </row>
    <row r="622" spans="13:15" x14ac:dyDescent="0.25">
      <c r="M622" s="31"/>
      <c r="N622" s="31"/>
      <c r="O622" s="31"/>
    </row>
    <row r="623" spans="13:15" x14ac:dyDescent="0.25">
      <c r="M623" s="31"/>
      <c r="N623" s="31"/>
      <c r="O623" s="31"/>
    </row>
    <row r="624" spans="13:15" x14ac:dyDescent="0.25">
      <c r="M624" s="31"/>
      <c r="N624" s="31"/>
      <c r="O624" s="31"/>
    </row>
    <row r="625" spans="13:15" x14ac:dyDescent="0.25">
      <c r="M625" s="31"/>
      <c r="N625" s="31"/>
      <c r="O625" s="31"/>
    </row>
    <row r="626" spans="13:15" x14ac:dyDescent="0.25">
      <c r="M626" s="31"/>
      <c r="N626" s="31"/>
      <c r="O626" s="31"/>
    </row>
    <row r="627" spans="13:15" x14ac:dyDescent="0.25">
      <c r="M627" s="31"/>
      <c r="N627" s="31"/>
      <c r="O627" s="31"/>
    </row>
    <row r="628" spans="13:15" x14ac:dyDescent="0.25">
      <c r="M628" s="31"/>
      <c r="N628" s="31"/>
      <c r="O628" s="31"/>
    </row>
    <row r="629" spans="13:15" x14ac:dyDescent="0.25">
      <c r="M629" s="31"/>
      <c r="N629" s="31"/>
      <c r="O629" s="31"/>
    </row>
    <row r="630" spans="13:15" x14ac:dyDescent="0.25">
      <c r="M630" s="31"/>
      <c r="N630" s="31"/>
      <c r="O630" s="31"/>
    </row>
    <row r="631" spans="13:15" x14ac:dyDescent="0.25">
      <c r="M631" s="31"/>
      <c r="N631" s="31"/>
      <c r="O631" s="31"/>
    </row>
    <row r="632" spans="13:15" x14ac:dyDescent="0.25">
      <c r="M632" s="31"/>
      <c r="N632" s="31"/>
      <c r="O632" s="31"/>
    </row>
    <row r="633" spans="13:15" x14ac:dyDescent="0.25">
      <c r="M633" s="31"/>
      <c r="N633" s="31"/>
      <c r="O633" s="31"/>
    </row>
    <row r="634" spans="13:15" x14ac:dyDescent="0.25">
      <c r="M634" s="31"/>
      <c r="N634" s="31"/>
      <c r="O634" s="31"/>
    </row>
    <row r="635" spans="13:15" x14ac:dyDescent="0.25">
      <c r="M635" s="31"/>
      <c r="N635" s="31"/>
      <c r="O635" s="31"/>
    </row>
    <row r="636" spans="13:15" x14ac:dyDescent="0.25">
      <c r="M636" s="31"/>
      <c r="N636" s="31"/>
      <c r="O636" s="31"/>
    </row>
    <row r="637" spans="13:15" x14ac:dyDescent="0.25">
      <c r="M637" s="31"/>
      <c r="N637" s="31"/>
      <c r="O637" s="31"/>
    </row>
    <row r="638" spans="13:15" x14ac:dyDescent="0.25">
      <c r="M638" s="31"/>
      <c r="N638" s="31"/>
      <c r="O638" s="31"/>
    </row>
    <row r="639" spans="13:15" x14ac:dyDescent="0.25">
      <c r="M639" s="31"/>
      <c r="N639" s="31"/>
      <c r="O639" s="31"/>
    </row>
    <row r="640" spans="13:15" x14ac:dyDescent="0.25">
      <c r="M640" s="31"/>
      <c r="N640" s="31"/>
      <c r="O640" s="31"/>
    </row>
    <row r="641" spans="13:15" x14ac:dyDescent="0.25">
      <c r="M641" s="31"/>
      <c r="N641" s="31"/>
      <c r="O641" s="31"/>
    </row>
    <row r="642" spans="13:15" x14ac:dyDescent="0.25">
      <c r="M642" s="31"/>
      <c r="N642" s="31"/>
      <c r="O642" s="31"/>
    </row>
    <row r="643" spans="13:15" x14ac:dyDescent="0.25">
      <c r="M643" s="31"/>
      <c r="N643" s="31"/>
      <c r="O643" s="31"/>
    </row>
    <row r="644" spans="13:15" x14ac:dyDescent="0.25">
      <c r="M644" s="31"/>
      <c r="N644" s="31"/>
      <c r="O644" s="31"/>
    </row>
    <row r="645" spans="13:15" x14ac:dyDescent="0.25">
      <c r="M645" s="31"/>
      <c r="N645" s="31"/>
      <c r="O645" s="31"/>
    </row>
    <row r="646" spans="13:15" x14ac:dyDescent="0.25">
      <c r="M646" s="31"/>
      <c r="N646" s="31"/>
      <c r="O646" s="31"/>
    </row>
    <row r="647" spans="13:15" x14ac:dyDescent="0.25">
      <c r="M647" s="31"/>
      <c r="N647" s="31"/>
      <c r="O647" s="31"/>
    </row>
    <row r="648" spans="13:15" x14ac:dyDescent="0.25">
      <c r="M648" s="31"/>
      <c r="N648" s="31"/>
      <c r="O648" s="31"/>
    </row>
    <row r="649" spans="13:15" x14ac:dyDescent="0.25">
      <c r="M649" s="31"/>
      <c r="N649" s="31"/>
      <c r="O649" s="31"/>
    </row>
    <row r="650" spans="13:15" x14ac:dyDescent="0.25">
      <c r="M650" s="31"/>
      <c r="N650" s="31"/>
      <c r="O650" s="31"/>
    </row>
    <row r="651" spans="13:15" x14ac:dyDescent="0.25">
      <c r="M651" s="31"/>
      <c r="N651" s="31"/>
      <c r="O651" s="31"/>
    </row>
    <row r="652" spans="13:15" x14ac:dyDescent="0.25">
      <c r="M652" s="31"/>
      <c r="N652" s="31"/>
      <c r="O652" s="31"/>
    </row>
    <row r="653" spans="13:15" x14ac:dyDescent="0.25">
      <c r="M653" s="31"/>
      <c r="N653" s="31"/>
      <c r="O653" s="31"/>
    </row>
    <row r="654" spans="13:15" x14ac:dyDescent="0.25">
      <c r="M654" s="31"/>
      <c r="N654" s="31"/>
      <c r="O654" s="31"/>
    </row>
    <row r="655" spans="13:15" x14ac:dyDescent="0.25">
      <c r="M655" s="31"/>
      <c r="N655" s="31"/>
      <c r="O655" s="31"/>
    </row>
    <row r="656" spans="13:15" x14ac:dyDescent="0.25">
      <c r="M656" s="31"/>
      <c r="N656" s="31"/>
      <c r="O656" s="31"/>
    </row>
    <row r="657" spans="13:15" x14ac:dyDescent="0.25">
      <c r="M657" s="31"/>
      <c r="N657" s="31"/>
      <c r="O657" s="31"/>
    </row>
    <row r="658" spans="13:15" x14ac:dyDescent="0.25">
      <c r="M658" s="31"/>
      <c r="N658" s="31"/>
      <c r="O658" s="31"/>
    </row>
    <row r="659" spans="13:15" x14ac:dyDescent="0.25">
      <c r="M659" s="31"/>
      <c r="N659" s="31"/>
      <c r="O659" s="31"/>
    </row>
    <row r="660" spans="13:15" x14ac:dyDescent="0.25">
      <c r="M660" s="31"/>
      <c r="N660" s="31"/>
      <c r="O660" s="31"/>
    </row>
    <row r="661" spans="13:15" x14ac:dyDescent="0.25">
      <c r="M661" s="31"/>
      <c r="N661" s="31"/>
      <c r="O661" s="31"/>
    </row>
    <row r="662" spans="13:15" x14ac:dyDescent="0.25">
      <c r="M662" s="31"/>
      <c r="N662" s="31"/>
      <c r="O662" s="31"/>
    </row>
    <row r="663" spans="13:15" x14ac:dyDescent="0.25">
      <c r="M663" s="31"/>
      <c r="N663" s="31"/>
      <c r="O663" s="31"/>
    </row>
    <row r="664" spans="13:15" x14ac:dyDescent="0.25">
      <c r="M664" s="31"/>
      <c r="N664" s="31"/>
      <c r="O664" s="31"/>
    </row>
    <row r="665" spans="13:15" x14ac:dyDescent="0.25">
      <c r="M665" s="31"/>
      <c r="N665" s="31"/>
      <c r="O665" s="31"/>
    </row>
    <row r="666" spans="13:15" x14ac:dyDescent="0.25">
      <c r="M666" s="31"/>
      <c r="N666" s="31"/>
      <c r="O666" s="31"/>
    </row>
    <row r="667" spans="13:15" x14ac:dyDescent="0.25">
      <c r="M667" s="31"/>
      <c r="N667" s="31"/>
      <c r="O667" s="31"/>
    </row>
    <row r="668" spans="13:15" x14ac:dyDescent="0.25">
      <c r="M668" s="31"/>
      <c r="N668" s="31"/>
      <c r="O668" s="31"/>
    </row>
    <row r="669" spans="13:15" x14ac:dyDescent="0.25">
      <c r="M669" s="31"/>
      <c r="N669" s="31"/>
      <c r="O669" s="31"/>
    </row>
    <row r="670" spans="13:15" x14ac:dyDescent="0.25">
      <c r="M670" s="31"/>
      <c r="N670" s="31"/>
      <c r="O670" s="31"/>
    </row>
    <row r="671" spans="13:15" x14ac:dyDescent="0.25">
      <c r="M671" s="31"/>
      <c r="N671" s="31"/>
      <c r="O671" s="31"/>
    </row>
    <row r="672" spans="13:15" x14ac:dyDescent="0.25">
      <c r="M672" s="31"/>
      <c r="N672" s="31"/>
      <c r="O672" s="31"/>
    </row>
    <row r="673" spans="13:15" x14ac:dyDescent="0.25">
      <c r="M673" s="31"/>
      <c r="N673" s="31"/>
      <c r="O673" s="31"/>
    </row>
    <row r="674" spans="13:15" x14ac:dyDescent="0.25">
      <c r="M674" s="31"/>
      <c r="N674" s="31"/>
      <c r="O674" s="31"/>
    </row>
    <row r="675" spans="13:15" x14ac:dyDescent="0.25">
      <c r="M675" s="31"/>
      <c r="N675" s="31"/>
      <c r="O675" s="31"/>
    </row>
    <row r="676" spans="13:15" x14ac:dyDescent="0.25">
      <c r="M676" s="31"/>
      <c r="N676" s="31"/>
      <c r="O676" s="31"/>
    </row>
    <row r="677" spans="13:15" x14ac:dyDescent="0.25">
      <c r="M677" s="31"/>
      <c r="N677" s="31"/>
      <c r="O677" s="31"/>
    </row>
    <row r="678" spans="13:15" x14ac:dyDescent="0.25">
      <c r="M678" s="31"/>
      <c r="N678" s="31"/>
      <c r="O678" s="31"/>
    </row>
    <row r="679" spans="13:15" x14ac:dyDescent="0.25">
      <c r="M679" s="31"/>
      <c r="N679" s="31"/>
      <c r="O679" s="31"/>
    </row>
    <row r="680" spans="13:15" x14ac:dyDescent="0.25">
      <c r="M680" s="31"/>
      <c r="N680" s="31"/>
      <c r="O680" s="31"/>
    </row>
    <row r="681" spans="13:15" x14ac:dyDescent="0.25">
      <c r="M681" s="31"/>
      <c r="N681" s="31"/>
      <c r="O681" s="31"/>
    </row>
    <row r="682" spans="13:15" x14ac:dyDescent="0.25">
      <c r="M682" s="31"/>
      <c r="N682" s="31"/>
      <c r="O682" s="31"/>
    </row>
    <row r="683" spans="13:15" x14ac:dyDescent="0.25">
      <c r="M683" s="31"/>
      <c r="N683" s="31"/>
      <c r="O683" s="31"/>
    </row>
    <row r="684" spans="13:15" x14ac:dyDescent="0.25">
      <c r="M684" s="31"/>
      <c r="N684" s="31"/>
      <c r="O684" s="31"/>
    </row>
    <row r="685" spans="13:15" x14ac:dyDescent="0.25">
      <c r="M685" s="31"/>
      <c r="N685" s="31"/>
      <c r="O685" s="31"/>
    </row>
    <row r="686" spans="13:15" x14ac:dyDescent="0.25">
      <c r="M686" s="31"/>
      <c r="N686" s="31"/>
      <c r="O686" s="31"/>
    </row>
    <row r="687" spans="13:15" x14ac:dyDescent="0.25">
      <c r="M687" s="31"/>
      <c r="N687" s="31"/>
      <c r="O687" s="31"/>
    </row>
    <row r="688" spans="13:15" x14ac:dyDescent="0.25">
      <c r="M688" s="31"/>
      <c r="N688" s="31"/>
      <c r="O688" s="31"/>
    </row>
    <row r="689" spans="13:15" x14ac:dyDescent="0.25">
      <c r="M689" s="31"/>
      <c r="N689" s="31"/>
      <c r="O689" s="31"/>
    </row>
    <row r="690" spans="13:15" x14ac:dyDescent="0.25">
      <c r="M690" s="31"/>
      <c r="N690" s="31"/>
      <c r="O690" s="31"/>
    </row>
    <row r="691" spans="13:15" x14ac:dyDescent="0.25">
      <c r="M691" s="31"/>
      <c r="N691" s="31"/>
      <c r="O691" s="31"/>
    </row>
    <row r="692" spans="13:15" x14ac:dyDescent="0.25">
      <c r="M692" s="31"/>
      <c r="N692" s="31"/>
      <c r="O692" s="31"/>
    </row>
    <row r="693" spans="13:15" x14ac:dyDescent="0.25">
      <c r="M693" s="31"/>
      <c r="N693" s="31"/>
      <c r="O693" s="31"/>
    </row>
    <row r="694" spans="13:15" x14ac:dyDescent="0.25">
      <c r="M694" s="31"/>
      <c r="N694" s="31"/>
      <c r="O694" s="31"/>
    </row>
    <row r="695" spans="13:15" x14ac:dyDescent="0.25">
      <c r="M695" s="31"/>
      <c r="N695" s="31"/>
      <c r="O695" s="31"/>
    </row>
    <row r="696" spans="13:15" x14ac:dyDescent="0.25">
      <c r="M696" s="31"/>
      <c r="N696" s="31"/>
      <c r="O696" s="31"/>
    </row>
    <row r="697" spans="13:15" x14ac:dyDescent="0.25">
      <c r="M697" s="31"/>
      <c r="N697" s="31"/>
      <c r="O697" s="31"/>
    </row>
    <row r="698" spans="13:15" x14ac:dyDescent="0.25">
      <c r="M698" s="31"/>
      <c r="N698" s="31"/>
      <c r="O698" s="31"/>
    </row>
    <row r="699" spans="13:15" x14ac:dyDescent="0.25">
      <c r="M699" s="31"/>
      <c r="N699" s="31"/>
      <c r="O699" s="31"/>
    </row>
    <row r="700" spans="13:15" x14ac:dyDescent="0.25">
      <c r="M700" s="31"/>
      <c r="N700" s="31"/>
      <c r="O700" s="31"/>
    </row>
    <row r="701" spans="13:15" x14ac:dyDescent="0.25">
      <c r="M701" s="31"/>
      <c r="N701" s="31"/>
      <c r="O701" s="31"/>
    </row>
    <row r="702" spans="13:15" x14ac:dyDescent="0.25">
      <c r="M702" s="31"/>
      <c r="N702" s="31"/>
      <c r="O702" s="31"/>
    </row>
    <row r="703" spans="13:15" x14ac:dyDescent="0.25">
      <c r="M703" s="31"/>
      <c r="N703" s="31"/>
      <c r="O703" s="31"/>
    </row>
    <row r="704" spans="13:15" x14ac:dyDescent="0.25">
      <c r="M704" s="31"/>
      <c r="N704" s="31"/>
      <c r="O704" s="31"/>
    </row>
    <row r="705" spans="13:15" x14ac:dyDescent="0.25">
      <c r="M705" s="31"/>
      <c r="N705" s="31"/>
      <c r="O705" s="31"/>
    </row>
    <row r="706" spans="13:15" x14ac:dyDescent="0.25">
      <c r="M706" s="31"/>
      <c r="N706" s="31"/>
      <c r="O706" s="31"/>
    </row>
    <row r="707" spans="13:15" x14ac:dyDescent="0.25">
      <c r="M707" s="31"/>
      <c r="N707" s="31"/>
      <c r="O707" s="31"/>
    </row>
    <row r="708" spans="13:15" x14ac:dyDescent="0.25">
      <c r="M708" s="31"/>
      <c r="N708" s="31"/>
      <c r="O708" s="31"/>
    </row>
    <row r="709" spans="13:15" x14ac:dyDescent="0.25">
      <c r="M709" s="31"/>
      <c r="N709" s="31"/>
      <c r="O709" s="31"/>
    </row>
    <row r="710" spans="13:15" x14ac:dyDescent="0.25">
      <c r="M710" s="31"/>
      <c r="N710" s="31"/>
      <c r="O710" s="31"/>
    </row>
    <row r="711" spans="13:15" x14ac:dyDescent="0.25">
      <c r="M711" s="31"/>
      <c r="N711" s="31"/>
      <c r="O711" s="31"/>
    </row>
    <row r="712" spans="13:15" x14ac:dyDescent="0.25">
      <c r="M712" s="31"/>
      <c r="N712" s="31"/>
      <c r="O712" s="31"/>
    </row>
    <row r="713" spans="13:15" x14ac:dyDescent="0.25">
      <c r="M713" s="31"/>
      <c r="N713" s="31"/>
      <c r="O713" s="31"/>
    </row>
  </sheetData>
  <protectedRanges>
    <protectedRange sqref="C13:D14 C16:D16 B13:B16" name="Intervalo3"/>
    <protectedRange sqref="C13:D14 C16:D16 B13:B16" name="Intervalo1"/>
    <protectedRange sqref="C13:D14 C16:D16 B13:B16" name="Intervalo2"/>
    <protectedRange sqref="N3:N10" name="Intervalo3_1"/>
    <protectedRange sqref="N3:N10" name="Intervalo1_1"/>
    <protectedRange sqref="N3:N10" name="Intervalo2_1"/>
  </protectedRanges>
  <mergeCells count="6">
    <mergeCell ref="B83:B88"/>
    <mergeCell ref="B34:B45"/>
    <mergeCell ref="B46:B57"/>
    <mergeCell ref="B69:B76"/>
    <mergeCell ref="B77:B82"/>
    <mergeCell ref="B58:B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zoomScale="85" zoomScaleNormal="85" workbookViewId="0">
      <selection activeCell="F12" sqref="F12"/>
    </sheetView>
  </sheetViews>
  <sheetFormatPr defaultRowHeight="15" x14ac:dyDescent="0.25"/>
  <cols>
    <col min="1" max="2" width="12.7109375" style="176" customWidth="1"/>
    <col min="3" max="3" width="82" style="176" customWidth="1"/>
    <col min="4" max="4" width="3" style="183" customWidth="1"/>
    <col min="5" max="5" width="9.7109375" style="183" customWidth="1"/>
    <col min="6" max="6" width="33.140625" style="176" bestFit="1" customWidth="1"/>
    <col min="7" max="7" width="17.28515625" style="176" customWidth="1"/>
    <col min="8" max="8" width="17.7109375" style="177" customWidth="1"/>
    <col min="9" max="9" width="20.5703125" style="177" customWidth="1"/>
    <col min="10" max="10" width="17.7109375" style="176" customWidth="1"/>
    <col min="11" max="12" width="17.85546875" style="176" customWidth="1"/>
    <col min="13" max="13" width="15.42578125" style="176" customWidth="1"/>
    <col min="14" max="14" width="14.28515625" style="176" customWidth="1"/>
    <col min="15" max="15" width="13.140625" style="176" bestFit="1" customWidth="1"/>
    <col min="16" max="21" width="9.140625" style="176"/>
    <col min="22" max="24" width="9.140625" style="176" customWidth="1"/>
    <col min="25" max="32" width="9.140625" style="176"/>
    <col min="33" max="35" width="9.140625" style="176" customWidth="1"/>
    <col min="36" max="16384" width="9.140625" style="176"/>
  </cols>
  <sheetData>
    <row r="1" spans="2:34" x14ac:dyDescent="0.25">
      <c r="B1" s="174" t="s">
        <v>231</v>
      </c>
      <c r="C1" s="174"/>
      <c r="D1" s="175"/>
      <c r="E1" s="175"/>
    </row>
    <row r="2" spans="2:34" x14ac:dyDescent="0.25">
      <c r="B2" s="178"/>
      <c r="C2" s="178"/>
      <c r="D2" s="175"/>
      <c r="E2" s="175"/>
    </row>
    <row r="4" spans="2:34" x14ac:dyDescent="0.25">
      <c r="B4" s="179" t="s">
        <v>232</v>
      </c>
      <c r="C4" s="180"/>
      <c r="D4" s="181"/>
      <c r="E4" s="181"/>
      <c r="F4" s="255"/>
      <c r="G4" s="182" t="b">
        <f>IF(F4="Emprego Empreendedorismo Social",1,IF(F4="Emprego Interior",2,IF(F4="Emprego Urbano",3)))</f>
        <v>0</v>
      </c>
      <c r="I4" s="37"/>
    </row>
    <row r="5" spans="2:34" ht="7.5" customHeight="1" x14ac:dyDescent="0.25"/>
    <row r="6" spans="2:34" ht="15.75" x14ac:dyDescent="0.25">
      <c r="B6" s="179" t="s">
        <v>234</v>
      </c>
      <c r="C6" s="180"/>
      <c r="D6" s="181"/>
      <c r="E6" s="181"/>
      <c r="F6" s="109">
        <v>438.81</v>
      </c>
      <c r="I6" s="37"/>
    </row>
    <row r="7" spans="2:34" ht="9" customHeight="1" x14ac:dyDescent="0.25"/>
    <row r="8" spans="2:34" ht="15.75" x14ac:dyDescent="0.25">
      <c r="B8" s="179" t="s">
        <v>235</v>
      </c>
      <c r="C8" s="180"/>
      <c r="D8" s="181"/>
      <c r="E8" s="181"/>
      <c r="F8" s="184">
        <f>CARACTERIZACAO!P142</f>
        <v>0</v>
      </c>
      <c r="G8" s="177"/>
      <c r="H8" s="185"/>
      <c r="I8" s="185"/>
      <c r="J8" s="185"/>
      <c r="K8" s="185"/>
      <c r="L8" s="185"/>
      <c r="AH8" s="176" t="s">
        <v>236</v>
      </c>
    </row>
    <row r="9" spans="2:34" ht="7.5" customHeight="1" x14ac:dyDescent="0.25">
      <c r="G9" s="177"/>
      <c r="H9" s="185"/>
      <c r="I9" s="185"/>
      <c r="J9" s="185"/>
      <c r="K9" s="185"/>
      <c r="L9" s="185"/>
      <c r="AH9" s="176" t="s">
        <v>237</v>
      </c>
    </row>
    <row r="10" spans="2:34" ht="15.75" x14ac:dyDescent="0.25">
      <c r="B10" s="179" t="s">
        <v>238</v>
      </c>
      <c r="C10" s="180"/>
      <c r="D10" s="181"/>
      <c r="E10" s="181"/>
      <c r="F10" s="256"/>
      <c r="G10" s="177"/>
      <c r="H10" s="185"/>
      <c r="I10" s="185"/>
      <c r="J10" s="185"/>
      <c r="K10" s="185"/>
      <c r="L10" s="185"/>
    </row>
    <row r="11" spans="2:34" ht="7.5" customHeight="1" x14ac:dyDescent="0.25">
      <c r="G11" s="177"/>
      <c r="H11" s="185"/>
      <c r="I11" s="185"/>
      <c r="J11" s="185"/>
      <c r="K11" s="185"/>
      <c r="L11" s="185"/>
    </row>
    <row r="12" spans="2:34" ht="16.5" customHeight="1" x14ac:dyDescent="0.25">
      <c r="B12" s="179" t="s">
        <v>239</v>
      </c>
      <c r="C12" s="180"/>
      <c r="D12" s="181"/>
      <c r="E12" s="181"/>
      <c r="F12" s="257"/>
      <c r="G12" s="177"/>
      <c r="H12" s="185"/>
      <c r="I12" s="185"/>
      <c r="J12" s="185"/>
      <c r="K12" s="185"/>
      <c r="L12" s="185"/>
    </row>
    <row r="13" spans="2:34" ht="7.5" customHeight="1" x14ac:dyDescent="0.25">
      <c r="G13" s="177"/>
      <c r="H13" s="185"/>
      <c r="I13" s="185"/>
      <c r="J13" s="185"/>
      <c r="K13" s="185"/>
      <c r="L13" s="185"/>
    </row>
    <row r="14" spans="2:34" ht="16.5" customHeight="1" x14ac:dyDescent="0.25">
      <c r="B14" s="179" t="s">
        <v>240</v>
      </c>
      <c r="C14" s="180"/>
      <c r="D14" s="181"/>
      <c r="E14" s="181"/>
      <c r="F14" s="109" t="str">
        <f>IF(OR(CARACTERIZACAO!$G$23="Sim",CARACTERIZACAO!$G$24="Sim"),"Sim","Não")</f>
        <v>Não</v>
      </c>
      <c r="G14" s="177"/>
    </row>
    <row r="15" spans="2:34" ht="7.5" customHeight="1" x14ac:dyDescent="0.25">
      <c r="G15" s="177"/>
      <c r="H15" s="185"/>
      <c r="I15" s="185"/>
      <c r="J15" s="185"/>
      <c r="K15" s="185"/>
      <c r="L15" s="185"/>
    </row>
    <row r="16" spans="2:34" ht="16.5" customHeight="1" x14ac:dyDescent="0.25">
      <c r="B16" s="179" t="s">
        <v>241</v>
      </c>
      <c r="C16" s="180"/>
      <c r="D16" s="181"/>
      <c r="E16" s="181"/>
      <c r="F16" s="258"/>
      <c r="G16" s="177"/>
    </row>
    <row r="17" spans="1:24" ht="16.5" customHeight="1" x14ac:dyDescent="0.25">
      <c r="C17" s="186"/>
      <c r="D17" s="181"/>
      <c r="E17" s="181"/>
      <c r="F17" s="186"/>
      <c r="G17" s="177"/>
    </row>
    <row r="18" spans="1:24" ht="16.5" customHeight="1" x14ac:dyDescent="0.25">
      <c r="C18" s="186"/>
      <c r="D18" s="181"/>
      <c r="E18" s="181"/>
      <c r="F18" s="186"/>
      <c r="G18" s="186"/>
    </row>
    <row r="19" spans="1:24" ht="15" customHeight="1" x14ac:dyDescent="0.25">
      <c r="E19" s="187" t="s">
        <v>242</v>
      </c>
      <c r="F19" s="188"/>
      <c r="G19" s="188"/>
      <c r="H19" s="188"/>
      <c r="I19" s="188"/>
      <c r="J19" s="188"/>
      <c r="K19" s="189"/>
      <c r="L19" s="190" t="s">
        <v>243</v>
      </c>
      <c r="M19" s="191" t="s">
        <v>244</v>
      </c>
    </row>
    <row r="20" spans="1:24" ht="45" customHeight="1" x14ac:dyDescent="0.25">
      <c r="A20" s="192" t="s">
        <v>245</v>
      </c>
      <c r="B20" s="193" t="s">
        <v>341</v>
      </c>
      <c r="C20" s="194"/>
      <c r="E20" s="195" t="s">
        <v>246</v>
      </c>
      <c r="F20" s="196" t="s">
        <v>247</v>
      </c>
      <c r="G20" s="196" t="s">
        <v>248</v>
      </c>
      <c r="H20" s="196" t="s">
        <v>249</v>
      </c>
      <c r="I20" s="197" t="s">
        <v>250</v>
      </c>
      <c r="J20" s="197" t="s">
        <v>251</v>
      </c>
      <c r="K20" s="195" t="s">
        <v>252</v>
      </c>
      <c r="L20" s="198"/>
      <c r="M20" s="199"/>
    </row>
    <row r="21" spans="1:24" ht="21" customHeight="1" x14ac:dyDescent="0.25">
      <c r="A21" s="200"/>
      <c r="B21" s="201"/>
      <c r="C21" s="202"/>
      <c r="E21" s="203" t="s">
        <v>253</v>
      </c>
      <c r="F21" s="204" t="s">
        <v>254</v>
      </c>
      <c r="G21" s="204" t="s">
        <v>255</v>
      </c>
      <c r="H21" s="204" t="s">
        <v>256</v>
      </c>
      <c r="I21" s="205" t="s">
        <v>257</v>
      </c>
      <c r="J21" s="205" t="s">
        <v>258</v>
      </c>
      <c r="K21" s="203" t="s">
        <v>259</v>
      </c>
      <c r="L21" s="206" t="s">
        <v>260</v>
      </c>
      <c r="M21" s="207" t="s">
        <v>261</v>
      </c>
    </row>
    <row r="22" spans="1:24" ht="53.25" customHeight="1" x14ac:dyDescent="0.25">
      <c r="A22" s="106" t="str">
        <f>IF(C22&lt;&gt;"",1,"")</f>
        <v/>
      </c>
      <c r="B22" s="106" t="str">
        <f>CARACTERIZACAO!S141</f>
        <v/>
      </c>
      <c r="C22" s="208" t="str">
        <f>IF(CARACTERIZACAO!C141="","",CARACTERIZACAO!C141)</f>
        <v/>
      </c>
      <c r="D22" s="209"/>
      <c r="E22" s="210" t="str">
        <f>IF(CARACTERIZACAO!I141="","",CARACTERIZACAO!I141)</f>
        <v/>
      </c>
      <c r="F22" s="107">
        <f>IF($B22="",0,IF($G$4=1,ROUND($F$6*3*E22,2),IF($G$4=2,ROUND($F$6*2.5*E22,2),IF($G$4=3,ROUND($F$6*2*E22,2)))))</f>
        <v>0</v>
      </c>
      <c r="G22" s="107">
        <f>IF(OR($G$4=1,$X22="e"),0,IF(OR($F$12="SIM",X22="d",$F$14="SIM"),ROUND($F$6*0.5*E22,2),0))</f>
        <v>0</v>
      </c>
      <c r="H22" s="107">
        <f>ROUND((F22+G22)*$F$16,2)</f>
        <v>0</v>
      </c>
      <c r="I22" s="211">
        <f>CARACTERIZACAO!$I141*CARACTERIZACAO!$J141</f>
        <v>0</v>
      </c>
      <c r="J22" s="211">
        <f>ROUND(I22*$F$16,2)</f>
        <v>0</v>
      </c>
      <c r="K22" s="107">
        <f>IFERROR(IF(F22+G22+H22&lt;I22+J22,F22+G22+H22,I22+J22),0)</f>
        <v>0</v>
      </c>
      <c r="L22" s="107">
        <f>ROUND(K22*0.4,2)</f>
        <v>0</v>
      </c>
      <c r="M22" s="108">
        <f>K22+L22</f>
        <v>0</v>
      </c>
      <c r="N22" s="212"/>
      <c r="O22" s="213"/>
      <c r="P22" s="214"/>
      <c r="X22" s="176" t="str">
        <f>LEFT(B22,1)</f>
        <v/>
      </c>
    </row>
    <row r="23" spans="1:24" ht="53.25" customHeight="1" x14ac:dyDescent="0.25">
      <c r="A23" s="106" t="str">
        <f t="shared" ref="A23:A36" si="0">IF(C23&lt;&gt;"",A22+1,"")</f>
        <v/>
      </c>
      <c r="B23" s="106" t="str">
        <f>CARACTERIZACAO!S142</f>
        <v/>
      </c>
      <c r="C23" s="208" t="str">
        <f>IF(CARACTERIZACAO!C142="","",CARACTERIZACAO!C142)</f>
        <v/>
      </c>
      <c r="D23" s="209"/>
      <c r="E23" s="210" t="str">
        <f>IF(CARACTERIZACAO!I142="","",CARACTERIZACAO!I142)</f>
        <v/>
      </c>
      <c r="F23" s="107">
        <f>IF($B23="",0,IF($G$4=1,ROUND($F$6*3*E23,2),IF($G$4=2,ROUND($F$6*2.5*E23,2),IF($G$4=3,ROUND($F$6*2*E23,2)))))</f>
        <v>0</v>
      </c>
      <c r="G23" s="107">
        <f t="shared" ref="G23:G36" si="1">IF(OR($G$4=1,$X23="e"),0,IF(OR($F$12="SIM",X23="d",$F$14="SIM"),ROUND($F$6*0.5*E23,2),0))</f>
        <v>0</v>
      </c>
      <c r="H23" s="107">
        <f t="shared" ref="H23:H36" si="2">ROUND((F23+G23)*$F$16,2)</f>
        <v>0</v>
      </c>
      <c r="I23" s="211">
        <f>CARACTERIZACAO!$I142*CARACTERIZACAO!$J142</f>
        <v>0</v>
      </c>
      <c r="J23" s="211">
        <f t="shared" ref="J23:J36" si="3">ROUND(I23*$F$16,2)</f>
        <v>0</v>
      </c>
      <c r="K23" s="107">
        <f>IFERROR(IF(F23+G23+H23&lt;I23+J23,F23+G23+H23,I23+J23),0)</f>
        <v>0</v>
      </c>
      <c r="L23" s="107">
        <f t="shared" ref="L23:L36" si="4">ROUND(K23*0.4,2)</f>
        <v>0</v>
      </c>
      <c r="M23" s="108">
        <f t="shared" ref="M23:M28" si="5">K23+L23</f>
        <v>0</v>
      </c>
      <c r="N23" s="215"/>
      <c r="X23" s="176" t="str">
        <f t="shared" ref="X23:X37" si="6">LEFT(B23,1)</f>
        <v/>
      </c>
    </row>
    <row r="24" spans="1:24" ht="53.25" customHeight="1" x14ac:dyDescent="0.25">
      <c r="A24" s="106" t="str">
        <f t="shared" si="0"/>
        <v/>
      </c>
      <c r="B24" s="106" t="str">
        <f>CARACTERIZACAO!S143</f>
        <v/>
      </c>
      <c r="C24" s="208" t="str">
        <f>IF(CARACTERIZACAO!C143="","",CARACTERIZACAO!C143)</f>
        <v/>
      </c>
      <c r="D24" s="209"/>
      <c r="E24" s="210" t="str">
        <f>IF(CARACTERIZACAO!I143="","",CARACTERIZACAO!I143)</f>
        <v/>
      </c>
      <c r="F24" s="107">
        <f>IF($B24="",0,IF($G$4=1,ROUND($F$6*3*E24,2),IF($G$4=2,ROUND($F$6*2.5*E24,2),IF($G$4=3,ROUND($F$6*2*E24,2)))))</f>
        <v>0</v>
      </c>
      <c r="G24" s="107">
        <f t="shared" si="1"/>
        <v>0</v>
      </c>
      <c r="H24" s="107">
        <f t="shared" si="2"/>
        <v>0</v>
      </c>
      <c r="I24" s="211">
        <f>CARACTERIZACAO!$I143*CARACTERIZACAO!$J143</f>
        <v>0</v>
      </c>
      <c r="J24" s="211">
        <f t="shared" si="3"/>
        <v>0</v>
      </c>
      <c r="K24" s="107">
        <f t="shared" ref="K24:K35" si="7">IFERROR(IF(F24+G24+H24&lt;I24+J24,F24+G24+H24,I24+J24),0)</f>
        <v>0</v>
      </c>
      <c r="L24" s="107">
        <f t="shared" si="4"/>
        <v>0</v>
      </c>
      <c r="M24" s="108">
        <f t="shared" si="5"/>
        <v>0</v>
      </c>
      <c r="N24" s="215"/>
      <c r="X24" s="176" t="str">
        <f t="shared" si="6"/>
        <v/>
      </c>
    </row>
    <row r="25" spans="1:24" ht="53.25" customHeight="1" x14ac:dyDescent="0.25">
      <c r="A25" s="106" t="str">
        <f t="shared" si="0"/>
        <v/>
      </c>
      <c r="B25" s="106" t="str">
        <f>CARACTERIZACAO!S144</f>
        <v/>
      </c>
      <c r="C25" s="208" t="str">
        <f>IF(CARACTERIZACAO!C144="","",CARACTERIZACAO!C144)</f>
        <v/>
      </c>
      <c r="D25" s="209"/>
      <c r="E25" s="210" t="str">
        <f>IF(CARACTERIZACAO!I144="","",CARACTERIZACAO!I144)</f>
        <v/>
      </c>
      <c r="F25" s="107">
        <f>IF($B25="",0,IF($G$4=1,ROUND($F$6*2.5*E25,2),IF($G$4=2,ROUND($F$6*2*E25,2),IF($G$4=3,ROUND($F$6*1.5*E25,2)))))</f>
        <v>0</v>
      </c>
      <c r="G25" s="107">
        <f t="shared" si="1"/>
        <v>0</v>
      </c>
      <c r="H25" s="107">
        <f t="shared" si="2"/>
        <v>0</v>
      </c>
      <c r="I25" s="211">
        <f>CARACTERIZACAO!$I144*CARACTERIZACAO!$J144</f>
        <v>0</v>
      </c>
      <c r="J25" s="211">
        <f t="shared" si="3"/>
        <v>0</v>
      </c>
      <c r="K25" s="107">
        <f t="shared" si="7"/>
        <v>0</v>
      </c>
      <c r="L25" s="107">
        <f t="shared" si="4"/>
        <v>0</v>
      </c>
      <c r="M25" s="108">
        <f t="shared" si="5"/>
        <v>0</v>
      </c>
      <c r="X25" s="176" t="str">
        <f t="shared" si="6"/>
        <v/>
      </c>
    </row>
    <row r="26" spans="1:24" ht="53.25" customHeight="1" x14ac:dyDescent="0.25">
      <c r="A26" s="106" t="str">
        <f t="shared" si="0"/>
        <v/>
      </c>
      <c r="B26" s="106" t="str">
        <f>CARACTERIZACAO!S145</f>
        <v/>
      </c>
      <c r="C26" s="208" t="str">
        <f>IF(CARACTERIZACAO!C145="","",CARACTERIZACAO!C145)</f>
        <v/>
      </c>
      <c r="D26" s="209"/>
      <c r="E26" s="210" t="str">
        <f>IF(CARACTERIZACAO!I145="","",CARACTERIZACAO!I145)</f>
        <v/>
      </c>
      <c r="F26" s="107">
        <f>IF($B26="",0,IF($G$4=1,ROUND($F$6*2.5*E26,2),IF($G$4=2,ROUND($F$6*2*E26,2),IF($G$4=3,ROUND($F$6*1.5*E26,2)))))</f>
        <v>0</v>
      </c>
      <c r="G26" s="107">
        <f t="shared" si="1"/>
        <v>0</v>
      </c>
      <c r="H26" s="107">
        <f t="shared" si="2"/>
        <v>0</v>
      </c>
      <c r="I26" s="211">
        <f>CARACTERIZACAO!$I145*CARACTERIZACAO!$J145</f>
        <v>0</v>
      </c>
      <c r="J26" s="211">
        <f t="shared" si="3"/>
        <v>0</v>
      </c>
      <c r="K26" s="107">
        <f t="shared" si="7"/>
        <v>0</v>
      </c>
      <c r="L26" s="107">
        <f t="shared" si="4"/>
        <v>0</v>
      </c>
      <c r="M26" s="108">
        <f t="shared" si="5"/>
        <v>0</v>
      </c>
      <c r="X26" s="176" t="str">
        <f t="shared" si="6"/>
        <v/>
      </c>
    </row>
    <row r="27" spans="1:24" ht="53.25" customHeight="1" x14ac:dyDescent="0.25">
      <c r="A27" s="106" t="str">
        <f t="shared" si="0"/>
        <v/>
      </c>
      <c r="B27" s="106" t="str">
        <f>CARACTERIZACAO!S146</f>
        <v/>
      </c>
      <c r="C27" s="208" t="str">
        <f>IF(CARACTERIZACAO!C146="","",CARACTERIZACAO!C146)</f>
        <v/>
      </c>
      <c r="D27" s="209"/>
      <c r="E27" s="210" t="str">
        <f>IF(CARACTERIZACAO!I146="","",CARACTERIZACAO!I146)</f>
        <v/>
      </c>
      <c r="F27" s="107">
        <f>IF($B27="",0,IF($G$4=1,ROUND($F$6*2.5*E27,2),IF($G$4=2,ROUND($F$6*2*E27,2),IF($G$4=3,ROUND($F$6*1.5*E27,2)))))</f>
        <v>0</v>
      </c>
      <c r="G27" s="107">
        <f t="shared" si="1"/>
        <v>0</v>
      </c>
      <c r="H27" s="107">
        <f t="shared" si="2"/>
        <v>0</v>
      </c>
      <c r="I27" s="211">
        <f>CARACTERIZACAO!$I146*CARACTERIZACAO!$J146</f>
        <v>0</v>
      </c>
      <c r="J27" s="211">
        <f t="shared" si="3"/>
        <v>0</v>
      </c>
      <c r="K27" s="107">
        <f t="shared" si="7"/>
        <v>0</v>
      </c>
      <c r="L27" s="107">
        <f t="shared" si="4"/>
        <v>0</v>
      </c>
      <c r="M27" s="108">
        <f t="shared" si="5"/>
        <v>0</v>
      </c>
      <c r="X27" s="176" t="str">
        <f t="shared" si="6"/>
        <v/>
      </c>
    </row>
    <row r="28" spans="1:24" ht="53.25" customHeight="1" x14ac:dyDescent="0.25">
      <c r="A28" s="106" t="str">
        <f t="shared" si="0"/>
        <v/>
      </c>
      <c r="B28" s="106" t="str">
        <f>CARACTERIZACAO!S147</f>
        <v/>
      </c>
      <c r="C28" s="208" t="str">
        <f>IF(CARACTERIZACAO!C147="","",CARACTERIZACAO!C147)</f>
        <v/>
      </c>
      <c r="D28" s="209"/>
      <c r="E28" s="210" t="str">
        <f>IF(CARACTERIZACAO!I147="","",CARACTERIZACAO!I147)</f>
        <v/>
      </c>
      <c r="F28" s="107">
        <f>IF($B28="",0,IF($G$4=1,ROUND($F$6*2*E28,2),IF($G$4=2,ROUND($F$6*1.5*E28,2),IF($G$4=3,ROUND($F$6*1*E28,2)))))</f>
        <v>0</v>
      </c>
      <c r="G28" s="107">
        <f t="shared" si="1"/>
        <v>0</v>
      </c>
      <c r="H28" s="107">
        <f t="shared" si="2"/>
        <v>0</v>
      </c>
      <c r="I28" s="211">
        <f>CARACTERIZACAO!$I147*CARACTERIZACAO!$J147</f>
        <v>0</v>
      </c>
      <c r="J28" s="211">
        <f t="shared" si="3"/>
        <v>0</v>
      </c>
      <c r="K28" s="107">
        <f t="shared" si="7"/>
        <v>0</v>
      </c>
      <c r="L28" s="107">
        <f t="shared" si="4"/>
        <v>0</v>
      </c>
      <c r="M28" s="108">
        <f t="shared" si="5"/>
        <v>0</v>
      </c>
      <c r="X28" s="176" t="str">
        <f t="shared" si="6"/>
        <v/>
      </c>
    </row>
    <row r="29" spans="1:24" ht="53.25" customHeight="1" x14ac:dyDescent="0.25">
      <c r="A29" s="106" t="str">
        <f t="shared" si="0"/>
        <v/>
      </c>
      <c r="B29" s="106" t="str">
        <f>CARACTERIZACAO!S148</f>
        <v/>
      </c>
      <c r="C29" s="208" t="str">
        <f>IF(CARACTERIZACAO!C148="","",CARACTERIZACAO!C148)</f>
        <v/>
      </c>
      <c r="D29" s="209"/>
      <c r="E29" s="210" t="str">
        <f>IF(CARACTERIZACAO!I148="","",CARACTERIZACAO!I148)</f>
        <v/>
      </c>
      <c r="F29" s="107">
        <f>IF($B29="",0,IF($G$4=1,ROUND($F$6*2*E29,2),IF($G$4=2,ROUND($F$6*1.5*E29,2),IF($G$4=3,ROUND($F$6*1*E29,2)))))</f>
        <v>0</v>
      </c>
      <c r="G29" s="107">
        <f t="shared" si="1"/>
        <v>0</v>
      </c>
      <c r="H29" s="107">
        <f t="shared" si="2"/>
        <v>0</v>
      </c>
      <c r="I29" s="211">
        <f>CARACTERIZACAO!$I148*CARACTERIZACAO!$J148</f>
        <v>0</v>
      </c>
      <c r="J29" s="211">
        <f t="shared" si="3"/>
        <v>0</v>
      </c>
      <c r="K29" s="107">
        <f t="shared" si="7"/>
        <v>0</v>
      </c>
      <c r="L29" s="107">
        <f t="shared" si="4"/>
        <v>0</v>
      </c>
      <c r="M29" s="108">
        <f t="shared" ref="M29:M36" si="8">K29</f>
        <v>0</v>
      </c>
      <c r="P29" s="215"/>
      <c r="X29" s="176" t="str">
        <f t="shared" si="6"/>
        <v/>
      </c>
    </row>
    <row r="30" spans="1:24" ht="53.25" customHeight="1" x14ac:dyDescent="0.25">
      <c r="A30" s="106" t="str">
        <f t="shared" si="0"/>
        <v/>
      </c>
      <c r="B30" s="106" t="str">
        <f>CARACTERIZACAO!S149</f>
        <v/>
      </c>
      <c r="C30" s="208" t="str">
        <f>IF(CARACTERIZACAO!C149="","",CARACTERIZACAO!C149)</f>
        <v/>
      </c>
      <c r="D30" s="209"/>
      <c r="E30" s="210" t="str">
        <f>IF(CARACTERIZACAO!I149="","",CARACTERIZACAO!I149)</f>
        <v/>
      </c>
      <c r="F30" s="107">
        <f>IF($B30="",0,IF($G$4=1,ROUND($F$6*2*E30,2),IF($G$4=2,ROUND($F$6*1.5*E30,2),IF($G$4=3,ROUND($F$6*1*E30,2)))))</f>
        <v>0</v>
      </c>
      <c r="G30" s="107">
        <f>IF(OR($G$4=1,$X30="e"),0,IF(OR($F$12="SIM",X30="d",$F$14="SIM"),ROUND($F$6*0.5*E30,2),0))</f>
        <v>0</v>
      </c>
      <c r="H30" s="107">
        <f t="shared" si="2"/>
        <v>0</v>
      </c>
      <c r="I30" s="211">
        <f>CARACTERIZACAO!$I149*CARACTERIZACAO!$J149</f>
        <v>0</v>
      </c>
      <c r="J30" s="211">
        <f t="shared" si="3"/>
        <v>0</v>
      </c>
      <c r="K30" s="107">
        <f t="shared" si="7"/>
        <v>0</v>
      </c>
      <c r="L30" s="107">
        <f t="shared" si="4"/>
        <v>0</v>
      </c>
      <c r="M30" s="108">
        <f t="shared" si="8"/>
        <v>0</v>
      </c>
      <c r="P30" s="215">
        <f>P29*0.5</f>
        <v>0</v>
      </c>
      <c r="X30" s="176" t="str">
        <f t="shared" si="6"/>
        <v/>
      </c>
    </row>
    <row r="31" spans="1:24" ht="53.25" customHeight="1" x14ac:dyDescent="0.25">
      <c r="A31" s="106" t="str">
        <f t="shared" si="0"/>
        <v/>
      </c>
      <c r="B31" s="106" t="str">
        <f>CARACTERIZACAO!S150</f>
        <v/>
      </c>
      <c r="C31" s="208" t="str">
        <f>IF(CARACTERIZACAO!C150="","",CARACTERIZACAO!C150)</f>
        <v/>
      </c>
      <c r="D31" s="209"/>
      <c r="E31" s="210" t="str">
        <f>IF(CARACTERIZACAO!I150="","",CARACTERIZACAO!I150)</f>
        <v/>
      </c>
      <c r="F31" s="107">
        <f t="shared" ref="F31:F36" si="9">IF($B31="",0,IF($G$4=1,ROUND($F$6*2*E31,2),IF($G$4=2,ROUND($F$6*1.5*E31,2),IF($G$4=3,ROUND($F$6*1*E31,2)))))</f>
        <v>0</v>
      </c>
      <c r="G31" s="107">
        <f t="shared" si="1"/>
        <v>0</v>
      </c>
      <c r="H31" s="107">
        <f t="shared" si="2"/>
        <v>0</v>
      </c>
      <c r="I31" s="211">
        <f>CARACTERIZACAO!$I150*CARACTERIZACAO!$J150</f>
        <v>0</v>
      </c>
      <c r="J31" s="211">
        <f t="shared" si="3"/>
        <v>0</v>
      </c>
      <c r="K31" s="107">
        <f t="shared" si="7"/>
        <v>0</v>
      </c>
      <c r="L31" s="107">
        <f t="shared" si="4"/>
        <v>0</v>
      </c>
      <c r="M31" s="108">
        <f t="shared" si="8"/>
        <v>0</v>
      </c>
      <c r="X31" s="176" t="str">
        <f t="shared" si="6"/>
        <v/>
      </c>
    </row>
    <row r="32" spans="1:24" ht="53.25" customHeight="1" x14ac:dyDescent="0.25">
      <c r="A32" s="106" t="str">
        <f t="shared" si="0"/>
        <v/>
      </c>
      <c r="B32" s="106" t="str">
        <f>CARACTERIZACAO!S151</f>
        <v/>
      </c>
      <c r="C32" s="208" t="str">
        <f>IF(CARACTERIZACAO!C151="","",CARACTERIZACAO!C151)</f>
        <v/>
      </c>
      <c r="D32" s="209"/>
      <c r="E32" s="210" t="str">
        <f>IF(CARACTERIZACAO!I151="","",CARACTERIZACAO!I151)</f>
        <v/>
      </c>
      <c r="F32" s="107">
        <f t="shared" si="9"/>
        <v>0</v>
      </c>
      <c r="G32" s="107">
        <f t="shared" si="1"/>
        <v>0</v>
      </c>
      <c r="H32" s="107">
        <f t="shared" si="2"/>
        <v>0</v>
      </c>
      <c r="I32" s="211">
        <f>CARACTERIZACAO!$I151*CARACTERIZACAO!$J151</f>
        <v>0</v>
      </c>
      <c r="J32" s="211">
        <f t="shared" si="3"/>
        <v>0</v>
      </c>
      <c r="K32" s="107">
        <f t="shared" si="7"/>
        <v>0</v>
      </c>
      <c r="L32" s="107">
        <f t="shared" si="4"/>
        <v>0</v>
      </c>
      <c r="M32" s="108">
        <f t="shared" si="8"/>
        <v>0</v>
      </c>
      <c r="X32" s="176" t="str">
        <f t="shared" si="6"/>
        <v/>
      </c>
    </row>
    <row r="33" spans="1:24" ht="53.25" customHeight="1" x14ac:dyDescent="0.25">
      <c r="A33" s="106" t="str">
        <f t="shared" si="0"/>
        <v/>
      </c>
      <c r="B33" s="106" t="str">
        <f>CARACTERIZACAO!S152</f>
        <v/>
      </c>
      <c r="C33" s="208" t="str">
        <f>IF(CARACTERIZACAO!C152="","",CARACTERIZACAO!C152)</f>
        <v/>
      </c>
      <c r="D33" s="209"/>
      <c r="E33" s="210" t="str">
        <f>IF(CARACTERIZACAO!I152="","",CARACTERIZACAO!I152)</f>
        <v/>
      </c>
      <c r="F33" s="107">
        <f t="shared" si="9"/>
        <v>0</v>
      </c>
      <c r="G33" s="107">
        <f t="shared" si="1"/>
        <v>0</v>
      </c>
      <c r="H33" s="107">
        <f t="shared" si="2"/>
        <v>0</v>
      </c>
      <c r="I33" s="211">
        <f>CARACTERIZACAO!$I152*CARACTERIZACAO!$J152</f>
        <v>0</v>
      </c>
      <c r="J33" s="211">
        <f t="shared" si="3"/>
        <v>0</v>
      </c>
      <c r="K33" s="107">
        <f t="shared" si="7"/>
        <v>0</v>
      </c>
      <c r="L33" s="107">
        <f t="shared" si="4"/>
        <v>0</v>
      </c>
      <c r="M33" s="108">
        <f t="shared" si="8"/>
        <v>0</v>
      </c>
      <c r="X33" s="176" t="str">
        <f t="shared" si="6"/>
        <v/>
      </c>
    </row>
    <row r="34" spans="1:24" ht="53.25" customHeight="1" x14ac:dyDescent="0.25">
      <c r="A34" s="106" t="str">
        <f t="shared" si="0"/>
        <v/>
      </c>
      <c r="B34" s="106" t="str">
        <f>CARACTERIZACAO!S153</f>
        <v/>
      </c>
      <c r="C34" s="208" t="str">
        <f>IF(CARACTERIZACAO!C153="","",CARACTERIZACAO!C153)</f>
        <v/>
      </c>
      <c r="D34" s="209"/>
      <c r="E34" s="210" t="str">
        <f>IF(CARACTERIZACAO!I153="","",CARACTERIZACAO!I153)</f>
        <v/>
      </c>
      <c r="F34" s="107">
        <f t="shared" si="9"/>
        <v>0</v>
      </c>
      <c r="G34" s="107">
        <f t="shared" si="1"/>
        <v>0</v>
      </c>
      <c r="H34" s="107">
        <f t="shared" si="2"/>
        <v>0</v>
      </c>
      <c r="I34" s="211">
        <f>CARACTERIZACAO!$I153*CARACTERIZACAO!$J153</f>
        <v>0</v>
      </c>
      <c r="J34" s="211">
        <f t="shared" si="3"/>
        <v>0</v>
      </c>
      <c r="K34" s="107">
        <f t="shared" si="7"/>
        <v>0</v>
      </c>
      <c r="L34" s="107">
        <f t="shared" si="4"/>
        <v>0</v>
      </c>
      <c r="M34" s="108">
        <f t="shared" si="8"/>
        <v>0</v>
      </c>
      <c r="X34" s="176" t="str">
        <f t="shared" si="6"/>
        <v/>
      </c>
    </row>
    <row r="35" spans="1:24" ht="53.25" customHeight="1" x14ac:dyDescent="0.25">
      <c r="A35" s="106" t="str">
        <f t="shared" si="0"/>
        <v/>
      </c>
      <c r="B35" s="106" t="str">
        <f>CARACTERIZACAO!S154</f>
        <v/>
      </c>
      <c r="C35" s="208" t="str">
        <f>IF(CARACTERIZACAO!C154="","",CARACTERIZACAO!C154)</f>
        <v/>
      </c>
      <c r="D35" s="209"/>
      <c r="E35" s="210" t="str">
        <f>IF(CARACTERIZACAO!I154="","",CARACTERIZACAO!I154)</f>
        <v/>
      </c>
      <c r="F35" s="107">
        <f t="shared" si="9"/>
        <v>0</v>
      </c>
      <c r="G35" s="107">
        <f t="shared" ref="G35" si="10">IF(OR($G$4=1,$X35="e"),0,IF(OR($F$12="SIM",X35="d",$F$14="SIM"),ROUND($F$6*0.5*E35,2),0))</f>
        <v>0</v>
      </c>
      <c r="H35" s="107">
        <f t="shared" ref="H35" si="11">ROUND((F35+G35)*$F$16,2)</f>
        <v>0</v>
      </c>
      <c r="I35" s="211">
        <f>CARACTERIZACAO!$I154*CARACTERIZACAO!$J154</f>
        <v>0</v>
      </c>
      <c r="J35" s="211">
        <f t="shared" ref="J35" si="12">ROUND(I35*$F$16,2)</f>
        <v>0</v>
      </c>
      <c r="K35" s="107">
        <f t="shared" si="7"/>
        <v>0</v>
      </c>
      <c r="L35" s="107">
        <f t="shared" ref="L35" si="13">ROUND(K35*0.4,2)</f>
        <v>0</v>
      </c>
      <c r="M35" s="108">
        <f t="shared" ref="M35" si="14">K35</f>
        <v>0</v>
      </c>
      <c r="X35" s="176" t="str">
        <f t="shared" si="6"/>
        <v/>
      </c>
    </row>
    <row r="36" spans="1:24" ht="53.25" customHeight="1" x14ac:dyDescent="0.25">
      <c r="A36" s="106" t="str">
        <f t="shared" si="0"/>
        <v/>
      </c>
      <c r="B36" s="106" t="str">
        <f>CARACTERIZACAO!S155</f>
        <v/>
      </c>
      <c r="C36" s="208" t="str">
        <f>IF(CARACTERIZACAO!C155="","",CARACTERIZACAO!C155)</f>
        <v/>
      </c>
      <c r="D36" s="209"/>
      <c r="E36" s="210" t="str">
        <f>IF(CARACTERIZACAO!I155="","",CARACTERIZACAO!I155)</f>
        <v/>
      </c>
      <c r="F36" s="107">
        <f t="shared" si="9"/>
        <v>0</v>
      </c>
      <c r="G36" s="107">
        <f t="shared" si="1"/>
        <v>0</v>
      </c>
      <c r="H36" s="107">
        <f t="shared" si="2"/>
        <v>0</v>
      </c>
      <c r="I36" s="211">
        <f>CARACTERIZACAO!$I155*CARACTERIZACAO!$J155</f>
        <v>0</v>
      </c>
      <c r="J36" s="211">
        <f t="shared" si="3"/>
        <v>0</v>
      </c>
      <c r="K36" s="107">
        <f>IFERROR(IF(F36+G36+H36&lt;I36+J36,F36+G36+H36,I36+J36),0)</f>
        <v>0</v>
      </c>
      <c r="L36" s="107">
        <f t="shared" si="4"/>
        <v>0</v>
      </c>
      <c r="M36" s="108">
        <f t="shared" si="8"/>
        <v>0</v>
      </c>
      <c r="X36" s="176" t="str">
        <f t="shared" si="6"/>
        <v/>
      </c>
    </row>
    <row r="37" spans="1:24" ht="15" customHeight="1" x14ac:dyDescent="0.25">
      <c r="E37" s="216"/>
      <c r="F37" s="216"/>
      <c r="G37" s="216"/>
      <c r="H37" s="216"/>
      <c r="J37" s="177"/>
      <c r="K37" s="39">
        <f>SUMIF(K22:K36,"&lt;&gt;#N/D")</f>
        <v>0</v>
      </c>
      <c r="L37" s="39">
        <f>SUMIF(L22:L36,"&lt;&gt;#N/D")</f>
        <v>0</v>
      </c>
      <c r="M37" s="39">
        <f>SUMIF(M22:M36,"&lt;&gt;#N/D")</f>
        <v>0</v>
      </c>
      <c r="X37" s="176" t="str">
        <f t="shared" si="6"/>
        <v/>
      </c>
    </row>
    <row r="38" spans="1:24" x14ac:dyDescent="0.25">
      <c r="J38" s="217"/>
    </row>
    <row r="39" spans="1:24" x14ac:dyDescent="0.25">
      <c r="E39" s="218" t="s">
        <v>265</v>
      </c>
      <c r="F39" s="219"/>
      <c r="G39" s="219"/>
      <c r="H39" s="220"/>
      <c r="I39" s="221"/>
      <c r="J39" s="222">
        <f>SUMIF(X22:X36,"a)",K22:K36)</f>
        <v>0</v>
      </c>
    </row>
    <row r="40" spans="1:24" x14ac:dyDescent="0.25">
      <c r="J40" s="217"/>
    </row>
    <row r="41" spans="1:24" ht="12.75" customHeight="1" x14ac:dyDescent="0.25">
      <c r="E41" s="223" t="s">
        <v>266</v>
      </c>
      <c r="F41" s="224"/>
      <c r="G41" s="224"/>
      <c r="H41" s="225"/>
      <c r="I41" s="226"/>
      <c r="J41" s="227">
        <f>SUMIF(X22:X36,"&lt;&gt;a",K22:K36)</f>
        <v>0</v>
      </c>
    </row>
    <row r="43" spans="1:24" ht="12.75" customHeight="1" x14ac:dyDescent="0.25">
      <c r="E43" s="228" t="s">
        <v>267</v>
      </c>
      <c r="F43" s="229"/>
      <c r="G43" s="229"/>
      <c r="H43" s="230"/>
      <c r="I43" s="231"/>
      <c r="J43" s="232">
        <f>J39+J41</f>
        <v>0</v>
      </c>
    </row>
    <row r="44" spans="1:24" hidden="1" x14ac:dyDescent="0.25"/>
    <row r="45" spans="1:24" s="233" customFormat="1" ht="15" hidden="1" customHeight="1" x14ac:dyDescent="0.25">
      <c r="E45" s="234" t="s">
        <v>268</v>
      </c>
      <c r="F45" s="235"/>
      <c r="G45" s="235"/>
      <c r="H45" s="236"/>
      <c r="I45" s="237"/>
      <c r="J45" s="40">
        <f>ROUND(M37*0.85,2)</f>
        <v>0</v>
      </c>
    </row>
    <row r="46" spans="1:24" s="233" customFormat="1" hidden="1" x14ac:dyDescent="0.25">
      <c r="H46" s="238"/>
      <c r="I46" s="238"/>
      <c r="J46" s="239"/>
    </row>
    <row r="47" spans="1:24" s="233" customFormat="1" ht="15" hidden="1" customHeight="1" x14ac:dyDescent="0.25">
      <c r="E47" s="240" t="s">
        <v>269</v>
      </c>
      <c r="F47" s="241"/>
      <c r="G47" s="241"/>
      <c r="H47" s="242"/>
      <c r="I47" s="243"/>
      <c r="J47" s="244">
        <f>M37-J45</f>
        <v>0</v>
      </c>
    </row>
    <row r="48" spans="1:24" hidden="1" x14ac:dyDescent="0.25"/>
    <row r="50" spans="5:10" ht="15" customHeight="1" x14ac:dyDescent="0.25">
      <c r="E50" s="245" t="s">
        <v>243</v>
      </c>
      <c r="F50" s="246"/>
      <c r="G50" s="246"/>
      <c r="H50" s="247"/>
      <c r="I50" s="248"/>
      <c r="J50" s="249">
        <f>L37</f>
        <v>0</v>
      </c>
    </row>
    <row r="51" spans="5:10" hidden="1" x14ac:dyDescent="0.25"/>
    <row r="52" spans="5:10" s="233" customFormat="1" ht="15" hidden="1" customHeight="1" x14ac:dyDescent="0.25">
      <c r="E52" s="234" t="s">
        <v>270</v>
      </c>
      <c r="F52" s="235"/>
      <c r="G52" s="235"/>
      <c r="H52" s="236"/>
      <c r="I52" s="237"/>
      <c r="J52" s="244">
        <f>J50+J45</f>
        <v>0</v>
      </c>
    </row>
    <row r="54" spans="5:10" x14ac:dyDescent="0.25">
      <c r="E54" s="250" t="s">
        <v>271</v>
      </c>
      <c r="F54" s="251"/>
      <c r="G54" s="251"/>
      <c r="H54" s="252"/>
      <c r="I54" s="253"/>
      <c r="J54" s="254">
        <f>J43+J50</f>
        <v>0</v>
      </c>
    </row>
  </sheetData>
  <sheetProtection algorithmName="SHA-512" hashValue="KVPTp63kkSdcpf3Mz/bbFVZssuekE3XMSaRBIRUTSDpVa4Tcby1EP+8cCKn7+iDcXVA4clj/WcXDowu+BJkblw==" saltValue="0SNuTwO87GJQ45cyCFAJSA==" spinCount="100000" sheet="1" scenarios="1" selectLockedCells="1" autoFilter="0"/>
  <protectedRanges>
    <protectedRange sqref="F16" name="Intervalo4"/>
    <protectedRange sqref="F12" name="Intervalo3"/>
    <protectedRange sqref="F10" name="Intervalo2"/>
    <protectedRange sqref="F4" name="Intervalo1"/>
  </protectedRanges>
  <dataConsolidate/>
  <mergeCells count="29">
    <mergeCell ref="B1:C1"/>
    <mergeCell ref="B4:C4"/>
    <mergeCell ref="B6:C6"/>
    <mergeCell ref="B8:C8"/>
    <mergeCell ref="M19:M20"/>
    <mergeCell ref="H8:L8"/>
    <mergeCell ref="B2:C2"/>
    <mergeCell ref="E52:H52"/>
    <mergeCell ref="E54:H54"/>
    <mergeCell ref="E39:H39"/>
    <mergeCell ref="E41:H41"/>
    <mergeCell ref="E43:H43"/>
    <mergeCell ref="E45:H45"/>
    <mergeCell ref="E47:H47"/>
    <mergeCell ref="E50:H50"/>
    <mergeCell ref="A20:A21"/>
    <mergeCell ref="H9:L9"/>
    <mergeCell ref="H10:L10"/>
    <mergeCell ref="H11:L11"/>
    <mergeCell ref="H12:L12"/>
    <mergeCell ref="E19:K19"/>
    <mergeCell ref="L19:L20"/>
    <mergeCell ref="B10:C10"/>
    <mergeCell ref="B12:C12"/>
    <mergeCell ref="B14:C14"/>
    <mergeCell ref="B16:C16"/>
    <mergeCell ref="B20:C21"/>
    <mergeCell ref="H13:L13"/>
    <mergeCell ref="H15:L15"/>
  </mergeCells>
  <dataValidations count="3">
    <dataValidation type="list" allowBlank="1" showInputMessage="1" showErrorMessage="1" sqref="F4">
      <formula1>MODALIDADE</formula1>
    </dataValidation>
    <dataValidation type="list" allowBlank="1" showInputMessage="1" showErrorMessage="1" sqref="F12">
      <formula1>$AH$7:$AH$9</formula1>
    </dataValidation>
    <dataValidation operator="lessThanOrEqual" allowBlank="1" showInputMessage="1" showErrorMessage="1" errorTitle="Valor Incorreto" error="Financiado um período máximo de 36 meses" sqref="E22:E3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Auxiliar!$A$58:$A$60</xm:f>
          </x14:formula1>
          <xm:sqref>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topLeftCell="A17" workbookViewId="0">
      <selection activeCell="E31" sqref="E31"/>
    </sheetView>
  </sheetViews>
  <sheetFormatPr defaultRowHeight="15" x14ac:dyDescent="0.25"/>
  <cols>
    <col min="1" max="1" width="150.7109375" customWidth="1"/>
    <col min="2" max="2" width="8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93"/>
      <c r="B2" s="93"/>
      <c r="C2" s="93"/>
      <c r="D2" s="93"/>
      <c r="E2" s="93"/>
      <c r="F2" s="93"/>
    </row>
    <row r="3" spans="1:6" x14ac:dyDescent="0.25">
      <c r="A3" s="41" t="s">
        <v>232</v>
      </c>
      <c r="B3" s="42" t="s">
        <v>272</v>
      </c>
      <c r="C3" s="42" t="s">
        <v>273</v>
      </c>
      <c r="D3" s="43"/>
    </row>
    <row r="4" spans="1:6" x14ac:dyDescent="0.25">
      <c r="A4" s="44"/>
      <c r="B4" s="45"/>
      <c r="C4" s="45"/>
      <c r="D4" s="46"/>
    </row>
    <row r="5" spans="1:6" ht="13.5" customHeight="1" x14ac:dyDescent="0.25">
      <c r="A5" s="47" t="s">
        <v>274</v>
      </c>
      <c r="B5" s="27" t="s">
        <v>275</v>
      </c>
      <c r="C5" s="2" t="s">
        <v>276</v>
      </c>
      <c r="D5" s="46"/>
    </row>
    <row r="6" spans="1:6" ht="13.5" customHeight="1" x14ac:dyDescent="0.25">
      <c r="A6" s="48" t="s">
        <v>277</v>
      </c>
      <c r="B6" s="27" t="s">
        <v>278</v>
      </c>
      <c r="C6" s="2" t="s">
        <v>279</v>
      </c>
      <c r="D6" s="46"/>
    </row>
    <row r="7" spans="1:6" ht="13.5" customHeight="1" thickBot="1" x14ac:dyDescent="0.3">
      <c r="A7" s="49" t="s">
        <v>233</v>
      </c>
      <c r="B7" s="27" t="s">
        <v>280</v>
      </c>
      <c r="C7" s="27"/>
      <c r="D7" s="46"/>
    </row>
    <row r="8" spans="1:6" ht="15.75" thickBot="1" x14ac:dyDescent="0.3">
      <c r="A8" s="49"/>
      <c r="B8" s="50" t="s">
        <v>281</v>
      </c>
      <c r="C8" s="50" t="s">
        <v>282</v>
      </c>
      <c r="D8" s="51"/>
    </row>
    <row r="10" spans="1:6" ht="15.75" thickBot="1" x14ac:dyDescent="0.3"/>
    <row r="11" spans="1:6" x14ac:dyDescent="0.25">
      <c r="A11" s="41" t="s">
        <v>283</v>
      </c>
      <c r="B11" s="43"/>
    </row>
    <row r="12" spans="1:6" s="38" customFormat="1" ht="21" customHeight="1" x14ac:dyDescent="0.25">
      <c r="A12" s="52" t="s">
        <v>284</v>
      </c>
      <c r="B12" s="53" t="s">
        <v>285</v>
      </c>
    </row>
    <row r="13" spans="1:6" s="38" customFormat="1" ht="21" customHeight="1" x14ac:dyDescent="0.25">
      <c r="A13" s="52" t="s">
        <v>286</v>
      </c>
      <c r="B13" s="53" t="s">
        <v>287</v>
      </c>
    </row>
    <row r="14" spans="1:6" x14ac:dyDescent="0.25">
      <c r="A14" s="48" t="s">
        <v>288</v>
      </c>
      <c r="B14" s="46"/>
    </row>
    <row r="15" spans="1:6" ht="6.75" customHeight="1" thickBot="1" x14ac:dyDescent="0.3">
      <c r="A15" s="49"/>
      <c r="B15" s="51"/>
    </row>
    <row r="18" spans="1:3" ht="15.75" thickBot="1" x14ac:dyDescent="0.3"/>
    <row r="19" spans="1:3" x14ac:dyDescent="0.25">
      <c r="A19" s="41" t="s">
        <v>289</v>
      </c>
      <c r="B19" s="43"/>
    </row>
    <row r="20" spans="1:3" ht="12.75" customHeight="1" x14ac:dyDescent="0.25">
      <c r="A20" s="48" t="s">
        <v>290</v>
      </c>
      <c r="B20" s="46"/>
    </row>
    <row r="21" spans="1:3" x14ac:dyDescent="0.25">
      <c r="A21" s="24" t="s">
        <v>262</v>
      </c>
      <c r="B21" s="24" t="s">
        <v>32</v>
      </c>
      <c r="C21">
        <v>0</v>
      </c>
    </row>
    <row r="22" spans="1:3" x14ac:dyDescent="0.25">
      <c r="A22" s="23" t="s">
        <v>291</v>
      </c>
      <c r="B22" s="23" t="s">
        <v>292</v>
      </c>
      <c r="C22">
        <v>0</v>
      </c>
    </row>
    <row r="23" spans="1:3" x14ac:dyDescent="0.25">
      <c r="A23" s="23" t="s">
        <v>293</v>
      </c>
      <c r="B23" s="23" t="s">
        <v>36</v>
      </c>
      <c r="C23">
        <v>0</v>
      </c>
    </row>
    <row r="24" spans="1:3" x14ac:dyDescent="0.25">
      <c r="A24" s="23" t="s">
        <v>294</v>
      </c>
      <c r="B24" s="54" t="s">
        <v>295</v>
      </c>
      <c r="C24">
        <v>0.5</v>
      </c>
    </row>
    <row r="25" spans="1:3" x14ac:dyDescent="0.25">
      <c r="A25" s="23" t="s">
        <v>296</v>
      </c>
      <c r="B25" s="54" t="s">
        <v>297</v>
      </c>
      <c r="C25">
        <v>0.5</v>
      </c>
    </row>
    <row r="26" spans="1:3" x14ac:dyDescent="0.25">
      <c r="A26" s="23" t="s">
        <v>298</v>
      </c>
      <c r="B26" s="54" t="s">
        <v>299</v>
      </c>
      <c r="C26">
        <v>0.5</v>
      </c>
    </row>
    <row r="27" spans="1:3" x14ac:dyDescent="0.25">
      <c r="A27" s="23" t="s">
        <v>300</v>
      </c>
      <c r="B27" s="23" t="s">
        <v>301</v>
      </c>
      <c r="C27">
        <v>0.5</v>
      </c>
    </row>
    <row r="28" spans="1:3" x14ac:dyDescent="0.25">
      <c r="A28" s="23" t="s">
        <v>302</v>
      </c>
      <c r="B28" s="23" t="s">
        <v>303</v>
      </c>
      <c r="C28">
        <v>0.5</v>
      </c>
    </row>
    <row r="29" spans="1:3" x14ac:dyDescent="0.25">
      <c r="A29" s="23" t="s">
        <v>304</v>
      </c>
      <c r="B29" s="23" t="s">
        <v>305</v>
      </c>
      <c r="C29">
        <v>0.5</v>
      </c>
    </row>
    <row r="30" spans="1:3" x14ac:dyDescent="0.25">
      <c r="A30" s="23" t="s">
        <v>306</v>
      </c>
      <c r="B30" s="23" t="s">
        <v>307</v>
      </c>
      <c r="C30">
        <v>0.5</v>
      </c>
    </row>
    <row r="31" spans="1:3" x14ac:dyDescent="0.25">
      <c r="A31" s="23" t="s">
        <v>308</v>
      </c>
      <c r="B31" s="23" t="s">
        <v>309</v>
      </c>
      <c r="C31">
        <v>0.5</v>
      </c>
    </row>
    <row r="32" spans="1:3" x14ac:dyDescent="0.25">
      <c r="A32" s="23" t="s">
        <v>264</v>
      </c>
      <c r="B32" s="23" t="s">
        <v>310</v>
      </c>
      <c r="C32">
        <v>0.5</v>
      </c>
    </row>
    <row r="33" spans="1:3" ht="18" customHeight="1" x14ac:dyDescent="0.25">
      <c r="A33" s="23" t="s">
        <v>311</v>
      </c>
      <c r="B33" s="55" t="s">
        <v>312</v>
      </c>
      <c r="C33">
        <v>0.5</v>
      </c>
    </row>
    <row r="34" spans="1:3" x14ac:dyDescent="0.25">
      <c r="A34" s="23" t="s">
        <v>313</v>
      </c>
      <c r="B34" s="55" t="s">
        <v>314</v>
      </c>
      <c r="C34">
        <v>0.5</v>
      </c>
    </row>
    <row r="35" spans="1:3" x14ac:dyDescent="0.25">
      <c r="A35" s="23" t="s">
        <v>315</v>
      </c>
      <c r="B35" s="55" t="s">
        <v>316</v>
      </c>
      <c r="C35">
        <v>0.5</v>
      </c>
    </row>
    <row r="36" spans="1:3" x14ac:dyDescent="0.25">
      <c r="A36" s="23" t="s">
        <v>263</v>
      </c>
      <c r="B36" s="56" t="s">
        <v>317</v>
      </c>
      <c r="C36" t="s">
        <v>318</v>
      </c>
    </row>
    <row r="37" spans="1:3" x14ac:dyDescent="0.25">
      <c r="A37" s="57" t="s">
        <v>319</v>
      </c>
      <c r="B37" s="58" t="s">
        <v>320</v>
      </c>
      <c r="C37">
        <v>0</v>
      </c>
    </row>
    <row r="38" spans="1:3" x14ac:dyDescent="0.25">
      <c r="A38" s="59"/>
      <c r="B38" s="46"/>
    </row>
    <row r="39" spans="1:3" x14ac:dyDescent="0.25">
      <c r="A39" s="59" t="s">
        <v>321</v>
      </c>
      <c r="B39" s="46"/>
    </row>
    <row r="40" spans="1:3" x14ac:dyDescent="0.25">
      <c r="A40" s="59"/>
      <c r="B40" s="46"/>
    </row>
    <row r="41" spans="1:3" x14ac:dyDescent="0.25">
      <c r="A41" s="59" t="s">
        <v>322</v>
      </c>
      <c r="B41" s="46"/>
    </row>
    <row r="42" spans="1:3" ht="15.75" thickBot="1" x14ac:dyDescent="0.3">
      <c r="A42" s="49"/>
      <c r="B42" s="51"/>
    </row>
    <row r="45" spans="1:3" x14ac:dyDescent="0.25">
      <c r="A45" s="1" t="s">
        <v>323</v>
      </c>
    </row>
    <row r="48" spans="1:3" x14ac:dyDescent="0.25">
      <c r="A48" t="s">
        <v>324</v>
      </c>
    </row>
    <row r="59" spans="1:1" x14ac:dyDescent="0.25">
      <c r="A59" t="s">
        <v>325</v>
      </c>
    </row>
    <row r="60" spans="1:1" x14ac:dyDescent="0.25">
      <c r="A60" t="s">
        <v>326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L34" zoomScale="94" zoomScaleNormal="94" workbookViewId="0">
      <selection activeCell="N23" sqref="N23"/>
    </sheetView>
  </sheetViews>
  <sheetFormatPr defaultRowHeight="15" x14ac:dyDescent="0.25"/>
  <cols>
    <col min="1" max="1" width="16.7109375" bestFit="1" customWidth="1"/>
    <col min="4" max="4" width="30.28515625" bestFit="1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 x14ac:dyDescent="0.25">
      <c r="A1" t="s">
        <v>0</v>
      </c>
      <c r="C1" s="94" t="s">
        <v>6</v>
      </c>
      <c r="D1" s="94"/>
      <c r="F1" s="94" t="s">
        <v>31</v>
      </c>
      <c r="G1" s="94"/>
      <c r="K1" s="6"/>
      <c r="L1" s="7" t="s">
        <v>58</v>
      </c>
      <c r="M1" s="8" t="s">
        <v>72</v>
      </c>
      <c r="N1" s="8" t="s">
        <v>72</v>
      </c>
    </row>
    <row r="2" spans="1:15" ht="25.5" x14ac:dyDescent="0.25">
      <c r="A2" t="s">
        <v>1</v>
      </c>
      <c r="C2" s="3">
        <v>1</v>
      </c>
      <c r="D2" s="4" t="s">
        <v>7</v>
      </c>
      <c r="F2" t="s">
        <v>32</v>
      </c>
      <c r="G2" t="s">
        <v>33</v>
      </c>
      <c r="I2" t="s">
        <v>70</v>
      </c>
      <c r="K2" s="95" t="s">
        <v>57</v>
      </c>
      <c r="L2" s="9" t="s">
        <v>73</v>
      </c>
      <c r="M2" s="98" t="s">
        <v>74</v>
      </c>
      <c r="N2" s="24" t="s">
        <v>94</v>
      </c>
      <c r="O2" s="1" t="s">
        <v>57</v>
      </c>
    </row>
    <row r="3" spans="1:15" ht="38.25" x14ac:dyDescent="0.25">
      <c r="A3" t="s">
        <v>2</v>
      </c>
      <c r="C3" s="3">
        <v>2</v>
      </c>
      <c r="D3" s="4" t="s">
        <v>8</v>
      </c>
      <c r="F3" t="s">
        <v>34</v>
      </c>
      <c r="G3" t="s">
        <v>35</v>
      </c>
      <c r="I3" t="s">
        <v>71</v>
      </c>
      <c r="K3" s="96"/>
      <c r="L3" s="10" t="s">
        <v>75</v>
      </c>
      <c r="M3" s="99"/>
      <c r="N3" s="23" t="s">
        <v>95</v>
      </c>
    </row>
    <row r="4" spans="1:15" ht="38.25" x14ac:dyDescent="0.25">
      <c r="C4" s="3">
        <v>3</v>
      </c>
      <c r="D4" s="4" t="s">
        <v>9</v>
      </c>
      <c r="F4" t="s">
        <v>36</v>
      </c>
      <c r="G4" t="s">
        <v>37</v>
      </c>
      <c r="K4" s="96"/>
      <c r="L4" s="11" t="s">
        <v>76</v>
      </c>
      <c r="M4" s="99"/>
      <c r="N4" s="22" t="s">
        <v>96</v>
      </c>
    </row>
    <row r="5" spans="1:15" x14ac:dyDescent="0.25">
      <c r="C5" s="3">
        <v>4</v>
      </c>
      <c r="D5" s="4" t="s">
        <v>10</v>
      </c>
      <c r="F5" t="s">
        <v>38</v>
      </c>
      <c r="G5" t="s">
        <v>39</v>
      </c>
      <c r="K5" s="96"/>
      <c r="L5" s="11" t="s">
        <v>59</v>
      </c>
      <c r="M5" s="99"/>
      <c r="N5" s="22" t="s">
        <v>97</v>
      </c>
    </row>
    <row r="6" spans="1:15" x14ac:dyDescent="0.25">
      <c r="C6" s="3">
        <v>5</v>
      </c>
      <c r="D6" s="4" t="s">
        <v>11</v>
      </c>
      <c r="F6" t="s">
        <v>40</v>
      </c>
      <c r="G6" t="s">
        <v>41</v>
      </c>
      <c r="K6" s="96"/>
      <c r="L6" s="11"/>
      <c r="M6" s="99"/>
      <c r="N6" s="22" t="s">
        <v>98</v>
      </c>
    </row>
    <row r="7" spans="1:15" ht="40.5" customHeight="1" x14ac:dyDescent="0.25">
      <c r="C7" s="3">
        <v>6</v>
      </c>
      <c r="D7" s="4" t="s">
        <v>12</v>
      </c>
      <c r="F7" t="s">
        <v>42</v>
      </c>
      <c r="G7" t="s">
        <v>43</v>
      </c>
      <c r="K7" s="97"/>
      <c r="L7" s="11"/>
      <c r="M7" s="100"/>
      <c r="N7" s="22" t="s">
        <v>99</v>
      </c>
    </row>
    <row r="8" spans="1:15" ht="25.5" x14ac:dyDescent="0.25">
      <c r="C8" s="3">
        <v>7</v>
      </c>
      <c r="D8" s="4" t="s">
        <v>4</v>
      </c>
      <c r="F8" t="s">
        <v>44</v>
      </c>
      <c r="G8" t="s">
        <v>45</v>
      </c>
      <c r="K8" s="95" t="s">
        <v>60</v>
      </c>
      <c r="L8" s="12" t="s">
        <v>77</v>
      </c>
      <c r="M8" s="98" t="s">
        <v>78</v>
      </c>
      <c r="N8" s="22" t="s">
        <v>100</v>
      </c>
    </row>
    <row r="9" spans="1:15" ht="38.25" x14ac:dyDescent="0.25">
      <c r="C9" s="3">
        <v>8</v>
      </c>
      <c r="D9" s="4" t="s">
        <v>13</v>
      </c>
      <c r="F9" t="s">
        <v>46</v>
      </c>
      <c r="G9" t="s">
        <v>47</v>
      </c>
      <c r="K9" s="96"/>
      <c r="L9" s="13" t="s">
        <v>79</v>
      </c>
      <c r="M9" s="99"/>
      <c r="N9" s="22" t="s">
        <v>101</v>
      </c>
    </row>
    <row r="10" spans="1:15" ht="38.25" x14ac:dyDescent="0.25">
      <c r="C10" s="3">
        <v>9</v>
      </c>
      <c r="D10" s="4" t="s">
        <v>14</v>
      </c>
      <c r="F10" t="s">
        <v>48</v>
      </c>
      <c r="G10" t="s">
        <v>49</v>
      </c>
      <c r="K10" s="96"/>
      <c r="L10" s="14" t="s">
        <v>80</v>
      </c>
      <c r="M10" s="99"/>
      <c r="N10" s="22" t="s">
        <v>102</v>
      </c>
    </row>
    <row r="11" spans="1:15" x14ac:dyDescent="0.25">
      <c r="C11" s="3">
        <v>10</v>
      </c>
      <c r="D11" s="4" t="s">
        <v>15</v>
      </c>
      <c r="F11" t="s">
        <v>50</v>
      </c>
      <c r="G11" t="s">
        <v>51</v>
      </c>
      <c r="K11" s="96"/>
      <c r="L11" s="14"/>
      <c r="M11" s="99"/>
      <c r="N11" s="22" t="s">
        <v>103</v>
      </c>
    </row>
    <row r="12" spans="1:15" ht="31.5" customHeight="1" x14ac:dyDescent="0.25">
      <c r="C12" s="3">
        <v>11</v>
      </c>
      <c r="D12" s="4" t="s">
        <v>16</v>
      </c>
      <c r="F12" s="5" t="s">
        <v>48</v>
      </c>
      <c r="G12" t="s">
        <v>52</v>
      </c>
      <c r="K12" s="97"/>
      <c r="L12" s="14"/>
      <c r="M12" s="100"/>
      <c r="N12" s="21" t="s">
        <v>104</v>
      </c>
    </row>
    <row r="13" spans="1:15" ht="38.25" x14ac:dyDescent="0.25">
      <c r="C13" s="3">
        <v>12</v>
      </c>
      <c r="D13" s="4" t="s">
        <v>17</v>
      </c>
      <c r="F13" t="s">
        <v>53</v>
      </c>
      <c r="G13" t="s">
        <v>54</v>
      </c>
      <c r="K13" s="95" t="s">
        <v>62</v>
      </c>
      <c r="L13" s="15" t="s">
        <v>81</v>
      </c>
      <c r="M13" s="98" t="s">
        <v>82</v>
      </c>
      <c r="N13" s="20" t="s">
        <v>105</v>
      </c>
      <c r="O13" s="1" t="s">
        <v>60</v>
      </c>
    </row>
    <row r="14" spans="1:15" ht="38.25" x14ac:dyDescent="0.25">
      <c r="C14" s="3">
        <v>13</v>
      </c>
      <c r="D14" s="4" t="s">
        <v>18</v>
      </c>
      <c r="F14" t="s">
        <v>55</v>
      </c>
      <c r="G14" t="s">
        <v>56</v>
      </c>
      <c r="K14" s="96"/>
      <c r="L14" s="10" t="s">
        <v>83</v>
      </c>
      <c r="M14" s="99"/>
      <c r="N14" s="22" t="s">
        <v>106</v>
      </c>
    </row>
    <row r="15" spans="1:15" ht="38.25" x14ac:dyDescent="0.25">
      <c r="C15" s="3">
        <v>14</v>
      </c>
      <c r="D15" s="4" t="s">
        <v>19</v>
      </c>
      <c r="K15" s="96"/>
      <c r="L15" s="10" t="s">
        <v>84</v>
      </c>
      <c r="M15" s="99"/>
      <c r="N15" s="22" t="s">
        <v>107</v>
      </c>
    </row>
    <row r="16" spans="1:15" x14ac:dyDescent="0.25">
      <c r="C16" s="3">
        <v>15</v>
      </c>
      <c r="D16" s="4" t="s">
        <v>20</v>
      </c>
      <c r="K16" s="96"/>
      <c r="L16" s="10" t="s">
        <v>61</v>
      </c>
      <c r="M16" s="99"/>
      <c r="N16" s="22" t="s">
        <v>108</v>
      </c>
    </row>
    <row r="17" spans="3:15" x14ac:dyDescent="0.25">
      <c r="C17" s="3">
        <v>16</v>
      </c>
      <c r="D17" s="4" t="s">
        <v>5</v>
      </c>
      <c r="K17" s="96"/>
      <c r="L17" s="10"/>
      <c r="M17" s="99"/>
      <c r="N17" s="22" t="s">
        <v>109</v>
      </c>
    </row>
    <row r="18" spans="3:15" ht="30" x14ac:dyDescent="0.25">
      <c r="C18" s="3">
        <v>17</v>
      </c>
      <c r="D18" s="4" t="s">
        <v>21</v>
      </c>
      <c r="K18" s="97"/>
      <c r="L18" s="10"/>
      <c r="M18" s="100"/>
      <c r="N18" s="22" t="s">
        <v>99</v>
      </c>
    </row>
    <row r="19" spans="3:15" ht="25.5" x14ac:dyDescent="0.25">
      <c r="C19" s="3">
        <v>18</v>
      </c>
      <c r="D19" s="4" t="s">
        <v>22</v>
      </c>
      <c r="K19" s="95" t="s">
        <v>63</v>
      </c>
      <c r="L19" s="15" t="s">
        <v>64</v>
      </c>
      <c r="M19" s="98" t="s">
        <v>85</v>
      </c>
      <c r="N19" s="22" t="s">
        <v>110</v>
      </c>
    </row>
    <row r="20" spans="3:15" ht="38.25" x14ac:dyDescent="0.25">
      <c r="C20" s="3">
        <v>19</v>
      </c>
      <c r="D20" s="4" t="s">
        <v>23</v>
      </c>
      <c r="K20" s="96"/>
      <c r="L20" s="10" t="s">
        <v>86</v>
      </c>
      <c r="M20" s="104"/>
      <c r="N20" s="22" t="s">
        <v>111</v>
      </c>
    </row>
    <row r="21" spans="3:15" ht="38.25" x14ac:dyDescent="0.25">
      <c r="C21" s="3">
        <v>20</v>
      </c>
      <c r="D21" s="4" t="s">
        <v>24</v>
      </c>
      <c r="K21" s="96"/>
      <c r="L21" s="10" t="s">
        <v>65</v>
      </c>
      <c r="M21" s="104"/>
      <c r="N21" s="22" t="s">
        <v>112</v>
      </c>
    </row>
    <row r="22" spans="3:15" ht="25.5" x14ac:dyDescent="0.25">
      <c r="C22" s="3">
        <v>21</v>
      </c>
      <c r="D22" s="4" t="s">
        <v>25</v>
      </c>
      <c r="K22" s="95" t="s">
        <v>66</v>
      </c>
      <c r="L22" s="16" t="s">
        <v>87</v>
      </c>
      <c r="M22" s="98" t="s">
        <v>88</v>
      </c>
      <c r="N22" s="22" t="s">
        <v>113</v>
      </c>
    </row>
    <row r="23" spans="3:15" ht="38.25" x14ac:dyDescent="0.25">
      <c r="C23" s="3">
        <v>22</v>
      </c>
      <c r="D23" s="4" t="s">
        <v>3</v>
      </c>
      <c r="K23" s="96"/>
      <c r="L23" s="17" t="s">
        <v>89</v>
      </c>
      <c r="M23" s="99"/>
      <c r="N23" s="21" t="s">
        <v>114</v>
      </c>
    </row>
    <row r="24" spans="3:15" ht="38.25" x14ac:dyDescent="0.25">
      <c r="C24" s="3">
        <v>23</v>
      </c>
      <c r="D24" s="4" t="s">
        <v>26</v>
      </c>
      <c r="K24" s="96"/>
      <c r="L24" s="18" t="s">
        <v>90</v>
      </c>
      <c r="M24" s="105"/>
      <c r="N24" s="20" t="s">
        <v>115</v>
      </c>
      <c r="O24" s="1" t="s">
        <v>69</v>
      </c>
    </row>
    <row r="25" spans="3:15" x14ac:dyDescent="0.25">
      <c r="C25" s="3">
        <v>24</v>
      </c>
      <c r="D25" s="4" t="s">
        <v>27</v>
      </c>
      <c r="K25" s="96"/>
      <c r="L25" s="17"/>
      <c r="M25" s="105"/>
      <c r="N25" s="22" t="s">
        <v>116</v>
      </c>
    </row>
    <row r="26" spans="3:15" ht="51" x14ac:dyDescent="0.25">
      <c r="C26" s="3">
        <v>25</v>
      </c>
      <c r="D26" s="4" t="s">
        <v>28</v>
      </c>
      <c r="K26" s="95" t="s">
        <v>67</v>
      </c>
      <c r="L26" s="15" t="s">
        <v>91</v>
      </c>
      <c r="M26" s="101" t="s">
        <v>92</v>
      </c>
      <c r="N26" s="22" t="s">
        <v>117</v>
      </c>
    </row>
    <row r="27" spans="3:15" ht="25.5" x14ac:dyDescent="0.25">
      <c r="C27" s="3">
        <v>26</v>
      </c>
      <c r="D27" s="4" t="s">
        <v>29</v>
      </c>
      <c r="K27" s="96"/>
      <c r="L27" s="10" t="s">
        <v>68</v>
      </c>
      <c r="M27" s="102"/>
      <c r="N27" s="22" t="s">
        <v>118</v>
      </c>
    </row>
    <row r="28" spans="3:15" ht="38.25" x14ac:dyDescent="0.25">
      <c r="C28" s="3">
        <v>27</v>
      </c>
      <c r="D28" s="4" t="s">
        <v>30</v>
      </c>
      <c r="K28" s="97"/>
      <c r="L28" s="19" t="s">
        <v>93</v>
      </c>
      <c r="M28" s="103"/>
      <c r="N28" s="22" t="s">
        <v>119</v>
      </c>
    </row>
    <row r="29" spans="3:15" ht="30" x14ac:dyDescent="0.25">
      <c r="N29" s="22" t="s">
        <v>99</v>
      </c>
    </row>
    <row r="30" spans="3:15" x14ac:dyDescent="0.25">
      <c r="N30" s="22" t="s">
        <v>100</v>
      </c>
    </row>
    <row r="31" spans="3:15" x14ac:dyDescent="0.25">
      <c r="N31" s="22" t="s">
        <v>120</v>
      </c>
    </row>
    <row r="32" spans="3:15" x14ac:dyDescent="0.25">
      <c r="N32" s="22" t="s">
        <v>121</v>
      </c>
    </row>
    <row r="33" spans="14:15" ht="30" x14ac:dyDescent="0.25">
      <c r="N33" s="21" t="s">
        <v>114</v>
      </c>
    </row>
    <row r="34" spans="14:15" x14ac:dyDescent="0.25">
      <c r="N34" s="20" t="s">
        <v>122</v>
      </c>
      <c r="O34" s="1" t="s">
        <v>133</v>
      </c>
    </row>
    <row r="35" spans="14:15" x14ac:dyDescent="0.25">
      <c r="N35" s="22" t="s">
        <v>123</v>
      </c>
    </row>
    <row r="36" spans="14:15" x14ac:dyDescent="0.25">
      <c r="N36" s="22" t="s">
        <v>124</v>
      </c>
    </row>
    <row r="37" spans="14:15" x14ac:dyDescent="0.25">
      <c r="N37" s="22" t="s">
        <v>125</v>
      </c>
    </row>
    <row r="38" spans="14:15" ht="30" x14ac:dyDescent="0.25">
      <c r="N38" s="22" t="s">
        <v>99</v>
      </c>
    </row>
    <row r="39" spans="14:15" x14ac:dyDescent="0.25">
      <c r="N39" s="22" t="s">
        <v>126</v>
      </c>
    </row>
    <row r="40" spans="14:15" x14ac:dyDescent="0.25">
      <c r="N40" s="21" t="s">
        <v>100</v>
      </c>
    </row>
    <row r="41" spans="14:15" x14ac:dyDescent="0.25">
      <c r="N41" s="20" t="s">
        <v>127</v>
      </c>
      <c r="O41" s="1" t="s">
        <v>134</v>
      </c>
    </row>
    <row r="42" spans="14:15" x14ac:dyDescent="0.25">
      <c r="N42" s="22" t="s">
        <v>128</v>
      </c>
    </row>
    <row r="43" spans="14:15" ht="30" x14ac:dyDescent="0.25">
      <c r="N43" s="22" t="s">
        <v>99</v>
      </c>
    </row>
    <row r="44" spans="14:15" x14ac:dyDescent="0.25">
      <c r="N44" s="22" t="s">
        <v>129</v>
      </c>
    </row>
    <row r="45" spans="14:15" x14ac:dyDescent="0.25">
      <c r="N45" s="21" t="s">
        <v>100</v>
      </c>
    </row>
    <row r="46" spans="14:15" x14ac:dyDescent="0.25">
      <c r="N46" s="20" t="s">
        <v>130</v>
      </c>
      <c r="O46" s="1" t="s">
        <v>135</v>
      </c>
    </row>
    <row r="47" spans="14:15" x14ac:dyDescent="0.25">
      <c r="N47" s="22" t="s">
        <v>131</v>
      </c>
    </row>
    <row r="48" spans="14:15" x14ac:dyDescent="0.25">
      <c r="N48" s="22" t="s">
        <v>132</v>
      </c>
    </row>
    <row r="49" spans="14:14" ht="30" x14ac:dyDescent="0.25">
      <c r="N49" s="22" t="s">
        <v>99</v>
      </c>
    </row>
    <row r="50" spans="14:14" x14ac:dyDescent="0.25">
      <c r="N50" s="21" t="s">
        <v>100</v>
      </c>
    </row>
  </sheetData>
  <mergeCells count="14">
    <mergeCell ref="K26:K28"/>
    <mergeCell ref="M26:M28"/>
    <mergeCell ref="K13:K18"/>
    <mergeCell ref="M13:M18"/>
    <mergeCell ref="K19:K21"/>
    <mergeCell ref="M19:M21"/>
    <mergeCell ref="K22:K25"/>
    <mergeCell ref="M22:M25"/>
    <mergeCell ref="C1:D1"/>
    <mergeCell ref="F1:G1"/>
    <mergeCell ref="K2:K7"/>
    <mergeCell ref="M2:M7"/>
    <mergeCell ref="K8:K12"/>
    <mergeCell ref="M8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19</vt:i4>
      </vt:variant>
    </vt:vector>
  </HeadingPairs>
  <TitlesOfParts>
    <vt:vector size="24" baseType="lpstr">
      <vt:lpstr>CARACTERIZACAO</vt:lpstr>
      <vt:lpstr>Referências</vt:lpstr>
      <vt:lpstr>Anexo 1 - Nova Vers Calc +CO3SO</vt:lpstr>
      <vt:lpstr>Auxiliar</vt:lpstr>
      <vt:lpstr>legenda</vt:lpstr>
      <vt:lpstr>Agro_atividades</vt:lpstr>
      <vt:lpstr>Agro_linhasaccao</vt:lpstr>
      <vt:lpstr>'Anexo 1 - Nova Vers Calc +CO3SO'!Área_de_Impressão</vt:lpstr>
      <vt:lpstr>Dimensao</vt:lpstr>
      <vt:lpstr>ER_atividades</vt:lpstr>
      <vt:lpstr>ER_linhasaccao</vt:lpstr>
      <vt:lpstr>Forma_juridica</vt:lpstr>
      <vt:lpstr>genero</vt:lpstr>
      <vt:lpstr>Mar_atividades</vt:lpstr>
      <vt:lpstr>Mar_linhasaccao</vt:lpstr>
      <vt:lpstr>MODALIDADE</vt:lpstr>
      <vt:lpstr>Opcao</vt:lpstr>
      <vt:lpstr>Qualific</vt:lpstr>
      <vt:lpstr>Saude_atividades</vt:lpstr>
      <vt:lpstr>Saude_linhasaccao</vt:lpstr>
      <vt:lpstr>TIC_atividades</vt:lpstr>
      <vt:lpstr>TIC_linhasaccao</vt:lpstr>
      <vt:lpstr>Turismo_atividades</vt:lpstr>
      <vt:lpstr>Turismo_linhasaccao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Sandra Silva</cp:lastModifiedBy>
  <cp:lastPrinted>2020-07-10T15:22:45Z</cp:lastPrinted>
  <dcterms:created xsi:type="dcterms:W3CDTF">2017-04-03T08:39:20Z</dcterms:created>
  <dcterms:modified xsi:type="dcterms:W3CDTF">2020-07-10T15:23:52Z</dcterms:modified>
</cp:coreProperties>
</file>